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895" activeTab="0"/>
  </bookViews>
  <sheets>
    <sheet name="Sheet1" sheetId="1" r:id="rId1"/>
  </sheets>
  <externalReferences>
    <externalReference r:id="rId4"/>
  </externalReferences>
  <definedNames>
    <definedName name="_xlnm.Print_Area" localSheetId="0">'Sheet1'!$B$1:$Q$1140</definedName>
  </definedNames>
  <calcPr fullCalcOnLoad="1"/>
</workbook>
</file>

<file path=xl/sharedStrings.xml><?xml version="1.0" encoding="utf-8"?>
<sst xmlns="http://schemas.openxmlformats.org/spreadsheetml/2006/main" count="1206" uniqueCount="645">
  <si>
    <t>あざみ野南</t>
  </si>
  <si>
    <t>市ケ尾町</t>
  </si>
  <si>
    <t>美しが丘一～三丁目</t>
  </si>
  <si>
    <t>美しが丘四～五丁目</t>
  </si>
  <si>
    <t>美しが丘西一～二丁目</t>
  </si>
  <si>
    <t>美しが丘西三丁目</t>
  </si>
  <si>
    <t>梅が丘</t>
  </si>
  <si>
    <t>荏子田</t>
  </si>
  <si>
    <t>荏田町</t>
  </si>
  <si>
    <t>荏田北</t>
  </si>
  <si>
    <t>荏田西</t>
  </si>
  <si>
    <t>榎が丘</t>
  </si>
  <si>
    <t>大場町</t>
  </si>
  <si>
    <t>恩田町</t>
  </si>
  <si>
    <t>【か】</t>
  </si>
  <si>
    <t>柿の木台</t>
  </si>
  <si>
    <t>桂台</t>
  </si>
  <si>
    <t>上谷本町</t>
  </si>
  <si>
    <t>鴨志田町</t>
  </si>
  <si>
    <t>鉄町</t>
  </si>
  <si>
    <t>黒須田</t>
  </si>
  <si>
    <t>【さ】</t>
  </si>
  <si>
    <t>桜台</t>
  </si>
  <si>
    <t>さつきが丘</t>
  </si>
  <si>
    <t>寺家町</t>
  </si>
  <si>
    <t>下谷本町</t>
  </si>
  <si>
    <t>しらとり台</t>
  </si>
  <si>
    <t>新石川</t>
  </si>
  <si>
    <t>すすき野</t>
  </si>
  <si>
    <t>すみよし台</t>
  </si>
  <si>
    <t>【た】</t>
  </si>
  <si>
    <t>たちばな台</t>
  </si>
  <si>
    <t>田奈町</t>
  </si>
  <si>
    <t>千草台</t>
  </si>
  <si>
    <t>つつじが丘</t>
  </si>
  <si>
    <t>【な】</t>
  </si>
  <si>
    <t>奈良町</t>
  </si>
  <si>
    <t>奈良一～五丁目</t>
  </si>
  <si>
    <t>成合町</t>
  </si>
  <si>
    <t>【は】</t>
  </si>
  <si>
    <t>藤が丘</t>
  </si>
  <si>
    <t>【ま】</t>
  </si>
  <si>
    <t>松風台</t>
  </si>
  <si>
    <t>みすずが丘</t>
  </si>
  <si>
    <t>みたけ台</t>
  </si>
  <si>
    <t>緑山</t>
  </si>
  <si>
    <t>もえぎ野</t>
  </si>
  <si>
    <t>元石川町</t>
  </si>
  <si>
    <t>もみの木台</t>
  </si>
  <si>
    <t>【わ】</t>
  </si>
  <si>
    <t>若草台</t>
  </si>
  <si>
    <t>－</t>
  </si>
  <si>
    <t>ニート（就労・就学しておらず、なおかつ働く意思も、学ぶ意思も持たない若者）</t>
  </si>
  <si>
    <t>となる青少年の増加</t>
  </si>
  <si>
    <t>全調査表数</t>
  </si>
  <si>
    <t>青葉区の生活環境について</t>
  </si>
  <si>
    <t>件数</t>
  </si>
  <si>
    <t>割合</t>
  </si>
  <si>
    <t>(除無回答)</t>
  </si>
  <si>
    <t>街路樹や公園など、整備された緑に囲まれている</t>
  </si>
  <si>
    <t>田園風景や森林など、農地・自然環境に恵まれている</t>
  </si>
  <si>
    <t>歴史、文化的資源が豊富である</t>
  </si>
  <si>
    <t>整然とした良好なまちなみである</t>
  </si>
  <si>
    <t>病院、学校、道路などの生活基盤が整っている</t>
  </si>
  <si>
    <t>教育の水準が高い</t>
  </si>
  <si>
    <t>文化の水準が高い</t>
  </si>
  <si>
    <t>地域活動が盛んである</t>
  </si>
  <si>
    <t>買い物に不自由しない</t>
  </si>
  <si>
    <t>都心に近く、通勤・通学などに便利である</t>
  </si>
  <si>
    <t>公共交通機関が発達している</t>
  </si>
  <si>
    <t>福祉サービスが充実している</t>
  </si>
  <si>
    <t>特に魅力を感じない</t>
  </si>
  <si>
    <t>無回答</t>
  </si>
  <si>
    <t>－</t>
  </si>
  <si>
    <t>全　　体</t>
  </si>
  <si>
    <t>公園</t>
  </si>
  <si>
    <t>緑地（山林や農地など）</t>
  </si>
  <si>
    <t>ごみのリサイクル・減量化</t>
  </si>
  <si>
    <t>道路（道幅、渋滞など）</t>
  </si>
  <si>
    <t>駅の駐輪場</t>
  </si>
  <si>
    <t>駅の駐車場</t>
  </si>
  <si>
    <t>駅への送迎のための駐車場所</t>
  </si>
  <si>
    <t>交通手段（バス）</t>
  </si>
  <si>
    <t>交通手段（電車）</t>
  </si>
  <si>
    <t>保育園・幼稚園</t>
  </si>
  <si>
    <t>小学校・中学校</t>
  </si>
  <si>
    <t>子どもの遊び場や子育て支援のための施設</t>
  </si>
  <si>
    <t>ショッピングセンター・スーパー</t>
  </si>
  <si>
    <t>日用品の店（商店街）</t>
  </si>
  <si>
    <t>就労場所</t>
  </si>
  <si>
    <t>病院、診療所</t>
  </si>
  <si>
    <t>図書館</t>
  </si>
  <si>
    <t>スポーツ施設</t>
  </si>
  <si>
    <t>地区センター、コミュニティハウス</t>
  </si>
  <si>
    <t>高齢者のための施設</t>
  </si>
  <si>
    <t>障害者のための施設</t>
  </si>
  <si>
    <t>交番・警察</t>
  </si>
  <si>
    <t>特にない</t>
  </si>
  <si>
    <t>問３　身近な住環境について、心配なことはありますか（複数回答）</t>
  </si>
  <si>
    <t>まちなみを乱す建物、広告物など</t>
  </si>
  <si>
    <t>建物の用途（店舗、倉庫、工場など）の混在</t>
  </si>
  <si>
    <t>高層建築物（日照や眺めなど）</t>
  </si>
  <si>
    <t>敷地の細分化</t>
  </si>
  <si>
    <t>敷地の造成に伴う緑地の減少</t>
  </si>
  <si>
    <t>地震</t>
  </si>
  <si>
    <t>火災</t>
  </si>
  <si>
    <t>河川・水路のはん濫（風水害）</t>
  </si>
  <si>
    <t>河川の汚れや臭い</t>
  </si>
  <si>
    <t>建築工事の騒音</t>
  </si>
  <si>
    <t>自動車の騒音</t>
  </si>
  <si>
    <t>路上駐車</t>
  </si>
  <si>
    <t>自転車の違法駐輪</t>
  </si>
  <si>
    <t>自動車の不法投棄</t>
  </si>
  <si>
    <t>その他ごみの不法投棄</t>
  </si>
  <si>
    <t>犯罪、治安</t>
  </si>
  <si>
    <t>特に心配なことはない</t>
  </si>
  <si>
    <t>災害対策について</t>
  </si>
  <si>
    <t>家族の安否確認手段</t>
  </si>
  <si>
    <t>家族や自分の帰宅困難</t>
  </si>
  <si>
    <t>建物の倒壊</t>
  </si>
  <si>
    <t>家具の転倒</t>
  </si>
  <si>
    <t>食料･水の確保</t>
  </si>
  <si>
    <t>停電・断水、電話の不通</t>
  </si>
  <si>
    <t>火災の発生</t>
  </si>
  <si>
    <t>地盤の液状化現象</t>
  </si>
  <si>
    <t>病気や怪我等の医療体制</t>
  </si>
  <si>
    <t>正確な情報の入手</t>
  </si>
  <si>
    <t>避難場所に関すること</t>
  </si>
  <si>
    <t>特に不安を感じることはない</t>
  </si>
  <si>
    <t>非常持ち出し品の用意</t>
  </si>
  <si>
    <t>家具の固定・転倒防止</t>
  </si>
  <si>
    <t>建物の耐震診断や耐震補強</t>
  </si>
  <si>
    <t>ガラスの飛散防止</t>
  </si>
  <si>
    <t>家族の集合場所を決めている</t>
  </si>
  <si>
    <t>家族間の連絡方法を決めている</t>
  </si>
  <si>
    <t>地域の防災訓練への参加</t>
  </si>
  <si>
    <t>近所での協力関係を作っている</t>
  </si>
  <si>
    <t>幼稚園や小学校と児童の引き取り方法を決めている</t>
  </si>
  <si>
    <t>通勤･通学途中の避難場所の確認</t>
  </si>
  <si>
    <t xml:space="preserve">地域防災拠点（近隣の小中学校）の確認 </t>
  </si>
  <si>
    <t>横浜市防災情報Eメール配信サービスの登録</t>
  </si>
  <si>
    <t>特に災害対策はしていない</t>
  </si>
  <si>
    <t>住宅用火災警報器について</t>
  </si>
  <si>
    <t xml:space="preserve">    すべての住宅に義務付けられたことを知っていますか。</t>
  </si>
  <si>
    <t>知っており、住宅にも設置されている</t>
  </si>
  <si>
    <t>知っているが、住宅には設置されていない</t>
  </si>
  <si>
    <t>知らないが設置されている</t>
  </si>
  <si>
    <t>知らなくて設置されていない</t>
  </si>
  <si>
    <t>台所</t>
  </si>
  <si>
    <t>寝室</t>
  </si>
  <si>
    <t>階段</t>
  </si>
  <si>
    <t>廊下</t>
  </si>
  <si>
    <t>居間</t>
  </si>
  <si>
    <t>設置の費用負担が大きいから</t>
  </si>
  <si>
    <t>効果があると思わないから</t>
  </si>
  <si>
    <t>住宅用火災警報器をどこで購入してよいかわからないから</t>
  </si>
  <si>
    <t>住宅用火災警報器をどこに付けてよいかわからないから</t>
  </si>
  <si>
    <t>自分で取り付けるのが難しいから</t>
  </si>
  <si>
    <t>子育てについて</t>
  </si>
  <si>
    <t>問７　子育てについて、不安もしくは不満と思うことは何ですか。（複数回答）</t>
  </si>
  <si>
    <t>近所で子どもが安心して遊んだり、運動できる場所が少ないこと</t>
  </si>
  <si>
    <t>子ども連れで利用できる施設が少ないこと</t>
  </si>
  <si>
    <t>子どものことを相談できる人がいないこと</t>
  </si>
  <si>
    <t>子どもを気軽に預けられるところが少ないこと</t>
  </si>
  <si>
    <t>保育園や幼稚園などの施設が少ないこと</t>
  </si>
  <si>
    <t>社会体験の機会が少ないこと</t>
  </si>
  <si>
    <t>学校と地域の交流が少ないこと</t>
  </si>
  <si>
    <t>登下校時の安全</t>
  </si>
  <si>
    <t>学校や塾の費用などの教育費の負担が大きいこと</t>
  </si>
  <si>
    <t>進路について</t>
  </si>
  <si>
    <t>いじめなどの学校での人間関係</t>
  </si>
  <si>
    <t>子育て関連の情報が少ないこと</t>
  </si>
  <si>
    <t>-</t>
  </si>
  <si>
    <t>親子で遊べる、学べる場所、公園</t>
  </si>
  <si>
    <t>子育ての相談ができる場所</t>
  </si>
  <si>
    <t>子育て情報の収集ができる場所</t>
  </si>
  <si>
    <t>夕方まで預かってくれる幼稚園</t>
  </si>
  <si>
    <t>就園前の乳幼児(年少クラスに入る前の児童)を預かってくれる幼稚園</t>
  </si>
  <si>
    <t xml:space="preserve">買い物や会合への出席などの際、一時的に子どもを預かってくれる施設
</t>
  </si>
  <si>
    <t>手当などの経済的な支援</t>
  </si>
  <si>
    <t xml:space="preserve">子ども連れでも安心して利用できる交通機関や道路
</t>
  </si>
  <si>
    <t>特に必要な支援はない</t>
  </si>
  <si>
    <t>地産地消について</t>
  </si>
  <si>
    <t>ある</t>
  </si>
  <si>
    <t>ない</t>
  </si>
  <si>
    <t>わからない</t>
  </si>
  <si>
    <t>スーパーマーケット</t>
  </si>
  <si>
    <t>農協</t>
  </si>
  <si>
    <t>八百屋</t>
  </si>
  <si>
    <t>直売所</t>
  </si>
  <si>
    <t>宅配・通販</t>
  </si>
  <si>
    <t>問10　横浜市では、平成21年度を基準に、ごみと資源の総排出量を25年度に３％以上、37年度に10％以上の削減、</t>
  </si>
  <si>
    <t>　　 さらに、ごみ処理に伴う温室効果ガスの排出量を25年度に15％以上、37年度に50％以上を削減する「ヨコ</t>
  </si>
  <si>
    <t xml:space="preserve">     ハマ３Ｒ夢（スリム）」プランを策定しましたがこの「ヨコハマ３Ｒ夢」を知っていますか。</t>
  </si>
  <si>
    <t>知っている</t>
  </si>
  <si>
    <t>知らない</t>
  </si>
  <si>
    <t>リデュース</t>
  </si>
  <si>
    <t>リユース</t>
  </si>
  <si>
    <t>リサイクル</t>
  </si>
  <si>
    <t>問12　３Ｒの中で、どれが最も環境にやさしく、ごみを減らすのに有効だと思いますか。</t>
  </si>
  <si>
    <t>問13　「ヨコハマ３Ｒ夢」では、ご家庭から出されるごみと資源物全体の削減を目指していますが、</t>
  </si>
  <si>
    <t>　　　あなたが現在、ごみと資源を削減するために行っている方法は何ですか。（複数回答）</t>
  </si>
  <si>
    <t>マイバッグを使用している</t>
  </si>
  <si>
    <t>マイ箸を使用している</t>
  </si>
  <si>
    <t>マイボトルを使用している</t>
  </si>
  <si>
    <t>過剰包装を断っている</t>
  </si>
  <si>
    <t>食べ残しをしない</t>
  </si>
  <si>
    <t>生ごみのたい肥化を行っている</t>
  </si>
  <si>
    <t>量り売りで必要な量だけ購入している</t>
  </si>
  <si>
    <t>詰替え商品を購入している</t>
  </si>
  <si>
    <t>リサイクル用品の提供や購入を行なっている</t>
  </si>
  <si>
    <t>何もしていない</t>
  </si>
  <si>
    <t>健康について</t>
  </si>
  <si>
    <t>問14　ご加入されている医療保険は何ですか。</t>
  </si>
  <si>
    <t>組合保険（会社の健康保険組合）</t>
  </si>
  <si>
    <t>協会けんぽ</t>
  </si>
  <si>
    <t>共済組合</t>
  </si>
  <si>
    <t>国民健康保険</t>
  </si>
  <si>
    <t>船員保険</t>
  </si>
  <si>
    <t>後期高齢者医療制度</t>
  </si>
  <si>
    <t>いずれの保険にも未加入</t>
  </si>
  <si>
    <t>わからない</t>
  </si>
  <si>
    <t>問15　あなたは、健康づくりのために取り組んでいることはありますか。（複数回答）</t>
  </si>
  <si>
    <t>バランスの良い食事</t>
  </si>
  <si>
    <t>健康診断の定期的な受診</t>
  </si>
  <si>
    <t>体重や血圧の日常的なチェック</t>
  </si>
  <si>
    <t>充分な休養や睡眠の確保</t>
  </si>
  <si>
    <t>健康に関する情報の積極的な収集</t>
  </si>
  <si>
    <t>適度な運動（ジョギング、ウォーキングなど）</t>
  </si>
  <si>
    <t>スポーツジムの利用</t>
  </si>
  <si>
    <t>テレビ・ビデオ体操をする</t>
  </si>
  <si>
    <t>※禁煙</t>
  </si>
  <si>
    <t>※禁酒</t>
  </si>
  <si>
    <t>※過度な飲酒を控えている（日本酒１合、ビール大瓶1本程度）</t>
  </si>
  <si>
    <t>万歩計をつけている</t>
  </si>
  <si>
    <t>何もしていない</t>
  </si>
  <si>
    <t>※印の項目は20歳以上の方のみ回答</t>
  </si>
  <si>
    <t>《喫煙についてお尋ねします》</t>
  </si>
  <si>
    <t>問16　飲食店では禁煙席・喫煙席のどちらを選択しますか。</t>
  </si>
  <si>
    <t>必ず禁煙席を利用する</t>
  </si>
  <si>
    <t>空いていれば、禁煙席を利用する</t>
  </si>
  <si>
    <t>特に気にしない</t>
  </si>
  <si>
    <t>必ず喫煙席を利用する</t>
  </si>
  <si>
    <t>空いていれば、喫煙席を利用する</t>
  </si>
  <si>
    <t>《歯の健康についてお尋ねします》</t>
  </si>
  <si>
    <t>問17　横浜市の40歳、50歳、60歳、70歳を対象とした歯周疾患検診を知っていますか。</t>
  </si>
  <si>
    <t>利用した</t>
  </si>
  <si>
    <t>問18　歯周病について知っていることは何ですか。（複数回答）</t>
  </si>
  <si>
    <t>歯肉から血がでる</t>
  </si>
  <si>
    <t>歯肉がはれる</t>
  </si>
  <si>
    <t>口臭がある</t>
  </si>
  <si>
    <t>歯肉がさがる</t>
  </si>
  <si>
    <t>歯石がつく</t>
  </si>
  <si>
    <t>歯ぎしり・くいしばりがある</t>
  </si>
  <si>
    <t>歯周病と全身疾患（糖尿病・心臓病・脳梗塞等）の関連</t>
  </si>
  <si>
    <t>歯周病とタバコの関連</t>
  </si>
  <si>
    <t>歯周病と低体重児出産・早産の関連</t>
  </si>
  <si>
    <t>問19　大腸がん、子宮がん、乳がん検診の情報をどこで得ていますか。（複数回答）</t>
  </si>
  <si>
    <t>家族</t>
  </si>
  <si>
    <t>友人・知人</t>
  </si>
  <si>
    <t>職場・配偶者の職場</t>
  </si>
  <si>
    <t>インターネット</t>
  </si>
  <si>
    <t>病院・診療所</t>
  </si>
  <si>
    <t>市・区の広報</t>
  </si>
  <si>
    <t>市・区のホームページ</t>
  </si>
  <si>
    <t>得ていない</t>
  </si>
  <si>
    <t>問20　大腸がん、子宮がん、乳がん検診を受ける場所は何を基準に選びますか。（複数回答）</t>
  </si>
  <si>
    <t>費用</t>
  </si>
  <si>
    <t>住まいや職場の近くで受けられる</t>
  </si>
  <si>
    <t>時間帯や曜日を選べる</t>
  </si>
  <si>
    <t>規模の大きい病院</t>
  </si>
  <si>
    <t>評判のいい病院</t>
  </si>
  <si>
    <t>わからない・考えたことがない</t>
  </si>
  <si>
    <t>大腸がん</t>
  </si>
  <si>
    <t>＜受けた理由＞</t>
  </si>
  <si>
    <t>症状があったから</t>
  </si>
  <si>
    <t>自分自身の健康管理のため</t>
  </si>
  <si>
    <t>身近な人ががんになったから</t>
  </si>
  <si>
    <t>検診のメニューにあったから（職場、人間ドック、横浜市など）</t>
  </si>
  <si>
    <t>忙しかったから</t>
  </si>
  <si>
    <t>症状がないから</t>
  </si>
  <si>
    <t>検診の受け方がわからないから</t>
  </si>
  <si>
    <t>検診を受けることが不安だから</t>
  </si>
  <si>
    <t>料金の補助がないから</t>
  </si>
  <si>
    <t>関心がないから</t>
  </si>
  <si>
    <t>子宮がん</t>
  </si>
  <si>
    <t>乳がん</t>
  </si>
  <si>
    <t>問22　1年以内に大腸がん、2年以内に子宮がん・乳がん検診をどこで受けましたか。</t>
  </si>
  <si>
    <t>職場の検診</t>
  </si>
  <si>
    <t>配偶者の職場の検診</t>
  </si>
  <si>
    <t>人間ドック</t>
  </si>
  <si>
    <t>横浜市の検診（保健センター、横浜市指定医療機関）</t>
  </si>
  <si>
    <t>受けていない</t>
  </si>
  <si>
    <t>地域活動・地域社会について</t>
  </si>
  <si>
    <t>問23　あなたは、この１年の間に、どの施設を利用したことがありますか（複数回答）</t>
  </si>
  <si>
    <t>山内地区センター</t>
  </si>
  <si>
    <t>藤が丘地区センター</t>
  </si>
  <si>
    <t>若草台地区センター</t>
  </si>
  <si>
    <t>美しが丘西地区センター</t>
  </si>
  <si>
    <t>奈良地区センター</t>
  </si>
  <si>
    <t>大場みすずが丘地区センター</t>
  </si>
  <si>
    <t>鴨志田コミュニティハウス</t>
  </si>
  <si>
    <t>さつきが丘コミュニティハウス</t>
  </si>
  <si>
    <t>山内コミュニティハウス</t>
  </si>
  <si>
    <t>桂台コミュニティハウス</t>
  </si>
  <si>
    <t>すすき野コミュニティハウス</t>
  </si>
  <si>
    <t>みたけ台コミュニティハウス</t>
  </si>
  <si>
    <t>青葉台コミュニティハウス</t>
  </si>
  <si>
    <t>青葉公会堂</t>
  </si>
  <si>
    <t>青葉スポーツセンター</t>
  </si>
  <si>
    <t>新石川スポーツ会館</t>
  </si>
  <si>
    <t>寺家ふるさと村四季の家</t>
  </si>
  <si>
    <t>青葉国際交流ラウンジ</t>
  </si>
  <si>
    <t>青葉区区民活動支援センター</t>
  </si>
  <si>
    <t>青葉区民文化センター（フィリアホール）</t>
  </si>
  <si>
    <t>くろがね青少年野外活動センター</t>
  </si>
  <si>
    <t>美しが丘こどもログハウス</t>
  </si>
  <si>
    <t>山内図書館</t>
  </si>
  <si>
    <t>ユートピア青葉（老人福祉センター）</t>
  </si>
  <si>
    <t>荏田地域ケアプラザ</t>
  </si>
  <si>
    <t>もえぎ野地域ケアプラザ</t>
  </si>
  <si>
    <t>奈良地域ケアプラザ</t>
  </si>
  <si>
    <t>さつきが丘地域ケアプラザ</t>
  </si>
  <si>
    <t>美しが丘地域ケアプラザ</t>
  </si>
  <si>
    <t>大場地域ケアプラザ</t>
  </si>
  <si>
    <t>鴨志田地域ケアプラザ</t>
  </si>
  <si>
    <t>ビオラ市ケ尾地域ケアプラザ</t>
  </si>
  <si>
    <t>青葉台地域ケアプラザ</t>
  </si>
  <si>
    <t>特別養護老人ホーム「緑の郷」（地域包括支援センター）</t>
  </si>
  <si>
    <t>アートフォーラムあざみ野</t>
  </si>
  <si>
    <t>利用したことはない</t>
  </si>
  <si>
    <t>問24　あなたの住んでいる地域には、現在、どんな課題や問題があると思いますか。（複数回答）</t>
  </si>
  <si>
    <t>近隣の人とのつきあいの希薄化</t>
  </si>
  <si>
    <t>家庭・地域の子育て機能の低下</t>
  </si>
  <si>
    <t>子どもが安心して遊ぶ場の不足</t>
  </si>
  <si>
    <t>子どもの減少による地域活力の低下</t>
  </si>
  <si>
    <t>子どもたちの将来への不安（進学、就職、友だちづきあい、結婚など）</t>
  </si>
  <si>
    <t>障害者に対する理解不足</t>
  </si>
  <si>
    <t>障害者の高齢化・重度化</t>
  </si>
  <si>
    <t>発達障害児・者への支援の不足</t>
  </si>
  <si>
    <t>障害者の就労支援の不足</t>
  </si>
  <si>
    <t>高齢者や障がい者の外出困難</t>
  </si>
  <si>
    <t>子ども・高齢者・障がい者などの身近な相談の窓口の不足</t>
  </si>
  <si>
    <t>段差解消などバリアフリーの不足</t>
  </si>
  <si>
    <t>犯罪の増加・治安の悪化</t>
  </si>
  <si>
    <t>青少年の非行</t>
  </si>
  <si>
    <t>不登校、ひきこもりの増加</t>
  </si>
  <si>
    <t>高齢化による介護問題の深刻化</t>
  </si>
  <si>
    <t>認知症者に対する理解の不足</t>
  </si>
  <si>
    <t>地域にあるボランティア団体や活動団体の情報不足</t>
  </si>
  <si>
    <t>地域活動をする場所の不足</t>
  </si>
  <si>
    <t>身近な健康づくりの場の不足</t>
  </si>
  <si>
    <t>災害に対する備えの不足</t>
  </si>
  <si>
    <t>地域に関する情報の不足</t>
  </si>
  <si>
    <t>住宅の建て替えの増加</t>
  </si>
  <si>
    <t>バスの便の減少</t>
  </si>
  <si>
    <t>問25　地域住民同士の協力関係を活性化するために必要なことは何だと思いますか。（3つまで複数回答）</t>
  </si>
  <si>
    <t>自治会や町内会が中心となって交流活動を進めること</t>
  </si>
  <si>
    <t>自ら進んで住民同士の交流を持つようにこころがけること</t>
  </si>
  <si>
    <t>地域活動に関する具体的な情報を広く紹介すること</t>
  </si>
  <si>
    <t>地域活動を担うリーダーや次世代の担い手を育成すること</t>
  </si>
  <si>
    <t>ボランティア団体やＮＰＯ法人の活動を充実すること</t>
  </si>
  <si>
    <t>区役所・地域ケアプラザ・社会福祉協議会が地域活動への支援を行うこと</t>
  </si>
  <si>
    <t>地域の企業や団体に地域活動への参加を呼びかけること</t>
  </si>
  <si>
    <t>分からない</t>
  </si>
  <si>
    <t>どれも必要だと思わない</t>
  </si>
  <si>
    <t>問26　日常生活のうえで、困ったときに、誰に相談しますか。（複数回答）</t>
  </si>
  <si>
    <t>家族・親戚</t>
  </si>
  <si>
    <t>友人</t>
  </si>
  <si>
    <t>近所の人</t>
  </si>
  <si>
    <t>自治会・町内会の人</t>
  </si>
  <si>
    <t>民生委員</t>
  </si>
  <si>
    <t>区役所の職員</t>
  </si>
  <si>
    <t>地域ケアプラザの職員</t>
  </si>
  <si>
    <t>社会福祉協議会の職員</t>
  </si>
  <si>
    <t>相談したいが相談できる相手がいない</t>
  </si>
  <si>
    <t>相談したいがどこに相談したら良いか分からない</t>
  </si>
  <si>
    <t>問27　あなたは青葉区に住み続けたいと思いますか。</t>
  </si>
  <si>
    <t>今住んでいるところに住み続けたい　</t>
  </si>
  <si>
    <t>青葉区内のどこかに住み続けたい</t>
  </si>
  <si>
    <t>青葉区以外の横浜市に住みたい</t>
  </si>
  <si>
    <t xml:space="preserve">横浜市外に住みたい </t>
  </si>
  <si>
    <t>証明発行窓口サービスについて</t>
  </si>
  <si>
    <t xml:space="preserve">問28　区内の２か所の郵便局（青葉台、横浜奈良郵便局）で行っている証明発行窓口サービスを知っていますか。
</t>
  </si>
  <si>
    <t>知っており、利用したことがある</t>
  </si>
  <si>
    <t>知っているが、まだ利用したことがなく、今後は利用したい</t>
  </si>
  <si>
    <t>知っているが、まだ利用したことがなく、今後も利用するつもりはない</t>
  </si>
  <si>
    <t xml:space="preserve">知らないが、今後は利用したい </t>
  </si>
  <si>
    <t>知らないし、今後も利用するつもりはない</t>
  </si>
  <si>
    <t>広報について</t>
  </si>
  <si>
    <t>問29　広報よこはま青葉区版をどのくらいの頻度で読みますか。</t>
  </si>
  <si>
    <t>毎月読む</t>
  </si>
  <si>
    <t>興味のあるときだけ読む</t>
  </si>
  <si>
    <t>ほとんど読まない</t>
  </si>
  <si>
    <t>全ての記事</t>
  </si>
  <si>
    <t>特集記事（区の事業や施策など）</t>
  </si>
  <si>
    <t>お知らせ記事（区内公共施設のイベント・講座や検診など）</t>
  </si>
  <si>
    <t>コラムやトピックス（区役所関連のコラム記事や区内の見どころ紹介など）</t>
  </si>
  <si>
    <t>問31　広報よこはま青葉区版について改善するとしたら、どのような点ですか。（複数回答）</t>
  </si>
  <si>
    <t>言葉づかいや表現をわかりやすくしてほしい</t>
  </si>
  <si>
    <t>デザインやイラストを見やすくしてほしい</t>
  </si>
  <si>
    <t>文字や行の間隔を大きくしてほしい</t>
  </si>
  <si>
    <t>記事の掲載量を多くしてほしい</t>
  </si>
  <si>
    <t>記事の掲載量を少なくしてほしい</t>
  </si>
  <si>
    <t>特にない（わからない）</t>
  </si>
  <si>
    <t>問32　青葉区広報テレビ番組「あおバリューＴＶ　from 丘の横浜」を知っていますか。</t>
  </si>
  <si>
    <t>見たことがある</t>
  </si>
  <si>
    <t>見たことがない</t>
  </si>
  <si>
    <t>【問32で「1　見たことがある」とお答えの方に】</t>
  </si>
  <si>
    <t>問32－１　見る理由は何ですか。</t>
  </si>
  <si>
    <t>面白く、役に立つため</t>
  </si>
  <si>
    <t>ご自身または知人が出ているため</t>
  </si>
  <si>
    <t>佐久間一行さんが出ているため</t>
  </si>
  <si>
    <t>【問32で「2　見たことがない」とお答えの方に】</t>
  </si>
  <si>
    <t>問32－２　見ない理由は何ですか。</t>
  </si>
  <si>
    <t>番組を知らなかったため</t>
  </si>
  <si>
    <t>ケーブルテレビやインターネットを見る環境がないため</t>
  </si>
  <si>
    <t>内容に興味がないため</t>
  </si>
  <si>
    <t>聴いたことがある</t>
  </si>
  <si>
    <t>聴いたことがない</t>
  </si>
  <si>
    <t>【問33で「2　聴いたことがない」とお答えの方に】</t>
  </si>
  <si>
    <t>問33－1　聴いたことがない理由は何ですか。</t>
  </si>
  <si>
    <t>電波が入らない</t>
  </si>
  <si>
    <t>ラジオを持っていない</t>
  </si>
  <si>
    <t>ラジオを聴く時間がない</t>
  </si>
  <si>
    <t>内容に興味がない</t>
  </si>
  <si>
    <t>駅周辺のまちづくりについて</t>
  </si>
  <si>
    <t>問34　（１）あなたが、通勤・通学など「日常の生活で最もよく利用する駅」はどこですか。</t>
  </si>
  <si>
    <t>たまプラーザ駅</t>
  </si>
  <si>
    <t>あざみ野駅</t>
  </si>
  <si>
    <t>江田駅</t>
  </si>
  <si>
    <t>市が尾駅</t>
  </si>
  <si>
    <t>藤が丘駅</t>
  </si>
  <si>
    <t>青葉台駅</t>
  </si>
  <si>
    <t>田奈駅</t>
  </si>
  <si>
    <t>長津田駅</t>
  </si>
  <si>
    <t>恩田駅</t>
  </si>
  <si>
    <t>子どもの国駅</t>
  </si>
  <si>
    <t>玉川学園前駅</t>
  </si>
  <si>
    <t>鶴川駅</t>
  </si>
  <si>
    <t>問34　（２）あなたは、次の1から12までの各駅や駅周辺について、日常、どのような目的（a～g）で利用していますか。（複数回答）</t>
  </si>
  <si>
    <t>a.友人や知人との会食</t>
  </si>
  <si>
    <t>b.日用品以外の買い物</t>
  </si>
  <si>
    <t>c.スポーツや運動</t>
  </si>
  <si>
    <t>d.文化的な活動</t>
  </si>
  <si>
    <t>e.通勤・通学</t>
  </si>
  <si>
    <t>f.通院</t>
  </si>
  <si>
    <t>g.利用していない</t>
  </si>
  <si>
    <t>全体</t>
  </si>
  <si>
    <t>たまプラーザ駅</t>
  </si>
  <si>
    <t>あざみ野駅</t>
  </si>
  <si>
    <t>恩田駅</t>
  </si>
  <si>
    <t>子どもの国駅</t>
  </si>
  <si>
    <t>(除無回答)</t>
  </si>
  <si>
    <t>あざみ野駅</t>
  </si>
  <si>
    <t>－</t>
  </si>
  <si>
    <t>－</t>
  </si>
  <si>
    <t>－</t>
  </si>
  <si>
    <t>－</t>
  </si>
  <si>
    <t>－</t>
  </si>
  <si>
    <t>問35　あなたは、問34（１）で答えた「日常の生活で最もよく利用する駅」まで主にどのような手段で移動していますか。</t>
  </si>
  <si>
    <t>徒歩</t>
  </si>
  <si>
    <t>自転車</t>
  </si>
  <si>
    <t>バス</t>
  </si>
  <si>
    <t>タクシー</t>
  </si>
  <si>
    <t>自家用車（ご自分で運転）</t>
  </si>
  <si>
    <t>自家用車による送迎</t>
  </si>
  <si>
    <t>バイク（原付含む）</t>
  </si>
  <si>
    <t>問36　あなたは、最寄り駅周辺について、どのように評価していますか。以下の項目について、それぞれの満足度をお答えください。　　</t>
  </si>
  <si>
    <t>１.不満</t>
  </si>
  <si>
    <t>2.やや不満</t>
  </si>
  <si>
    <t>3.普通（どちらでもない）</t>
  </si>
  <si>
    <t>4.やや満足</t>
  </si>
  <si>
    <t>5.満足</t>
  </si>
  <si>
    <t>1.交通や安全性の満足度</t>
  </si>
  <si>
    <t>バス・タクシーの利用</t>
  </si>
  <si>
    <t>送迎用の駐停車スペース</t>
  </si>
  <si>
    <t>駐輪場の位置や量</t>
  </si>
  <si>
    <t>駅へのアクセス（歩行者空間や歩道橋、横断歩道等）</t>
  </si>
  <si>
    <t>駅周辺のバリアフリー化</t>
  </si>
  <si>
    <t>防犯や交通安全の対策</t>
  </si>
  <si>
    <t>2.施設利用の満足度</t>
  </si>
  <si>
    <t>日用品の店</t>
  </si>
  <si>
    <t>飲食店</t>
  </si>
  <si>
    <t>個性的な店や魅力的な店</t>
  </si>
  <si>
    <t>高齢者福祉施設</t>
  </si>
  <si>
    <t>保育園や子育て支援施設</t>
  </si>
  <si>
    <t>地区センターなどの公共施設</t>
  </si>
  <si>
    <t>案内板やサイン</t>
  </si>
  <si>
    <t>3.うるおいや居心地の満足度</t>
  </si>
  <si>
    <t>自然環境（緑（街路樹を含む）や農地、河川など）</t>
  </si>
  <si>
    <t>まちなみ（建物の高さ、規模、色彩、広告物など）</t>
  </si>
  <si>
    <t>まちなかで座れる場所や落ち着ける場所</t>
  </si>
  <si>
    <t>まちなかで楽しく散歩できる場所</t>
  </si>
  <si>
    <t>安全・安心に利用できる環境</t>
  </si>
  <si>
    <t>まちの個性（まちのシンボルや分かりやすさ）</t>
  </si>
  <si>
    <t>伝統行事や地域のまつり</t>
  </si>
  <si>
    <t>あなた自身について</t>
  </si>
  <si>
    <t>Ｆ１　あなたの年齢をお答えください。</t>
  </si>
  <si>
    <t>１０代</t>
  </si>
  <si>
    <t>２０代</t>
  </si>
  <si>
    <t>３０代</t>
  </si>
  <si>
    <t>４０代</t>
  </si>
  <si>
    <t>５０代</t>
  </si>
  <si>
    <t>６０代</t>
  </si>
  <si>
    <t>Ｆ２　あなたの性別をお答えください。</t>
  </si>
  <si>
    <t>男性</t>
  </si>
  <si>
    <t>女性</t>
  </si>
  <si>
    <t>Ｆ３　あなたは、青葉区（平成５年以前は緑区北部支所管内）に、どのくらいの期間お住まいになっていますか。</t>
  </si>
  <si>
    <t>10年以上～20年未満</t>
  </si>
  <si>
    <t>20年以上～30年未満</t>
  </si>
  <si>
    <t>30年以上～40年未満</t>
  </si>
  <si>
    <t>40年以上</t>
  </si>
  <si>
    <t>生まれてからずっと青葉区</t>
  </si>
  <si>
    <t>青葉区以外の横浜市</t>
  </si>
  <si>
    <t>川崎市</t>
  </si>
  <si>
    <t>横浜市、川崎市以外の神奈川県内</t>
  </si>
  <si>
    <t>町田市</t>
  </si>
  <si>
    <t>東京23区</t>
  </si>
  <si>
    <t>それ以外</t>
  </si>
  <si>
    <t>【Ｆ４で「1　生まれてからずっと青葉区」以外（2～7）とお答えの方に】</t>
  </si>
  <si>
    <t>Ｆ４－１　あなたが青葉区へ転入して理由は何ですか。（３つまで複数回答）</t>
  </si>
  <si>
    <t>(除無回答)</t>
  </si>
  <si>
    <t>家を購入したため</t>
  </si>
  <si>
    <t>青葉区内に転勤になったため</t>
  </si>
  <si>
    <t>青葉区内への転勤ではないが、転勤に伴って</t>
  </si>
  <si>
    <t>就職のため</t>
  </si>
  <si>
    <t>進学のため</t>
  </si>
  <si>
    <t>子どもの通学のため</t>
  </si>
  <si>
    <t>両親と同居するため</t>
  </si>
  <si>
    <t>子どもと同居するため</t>
  </si>
  <si>
    <t>青葉区に魅力を感じたため</t>
  </si>
  <si>
    <t>－</t>
  </si>
  <si>
    <t>Ｆ５　あなたのお住まいは、この中のどれにあたりますか。</t>
  </si>
  <si>
    <t>(除無回答)</t>
  </si>
  <si>
    <t>持家（一戸建て）</t>
  </si>
  <si>
    <t>持家（共同住宅）</t>
  </si>
  <si>
    <t>借家（一戸建て）</t>
  </si>
  <si>
    <t>借家（共同住宅、社宅、公務員住宅、寮）</t>
  </si>
  <si>
    <t>その他</t>
  </si>
  <si>
    <t>－</t>
  </si>
  <si>
    <t>Ｆ６　あなたの職業はどれにあたりますか。</t>
  </si>
  <si>
    <t>(除無回答)</t>
  </si>
  <si>
    <t>自営業・自由業</t>
  </si>
  <si>
    <t>自営業の家族従業者</t>
  </si>
  <si>
    <t>正社員、正職員</t>
  </si>
  <si>
    <t>契約社員、派遣社員、嘱託職員</t>
  </si>
  <si>
    <t>アルバイト、パート</t>
  </si>
  <si>
    <t>学生</t>
  </si>
  <si>
    <t>家事専業（主夫・主婦）</t>
  </si>
  <si>
    <t>無職</t>
  </si>
  <si>
    <t>－</t>
  </si>
  <si>
    <t>Ｆ７　あなたの家族形態はどれにあたりますか。同居をしている方を対象としてお答えください。</t>
  </si>
  <si>
    <t>(除無回答)</t>
  </si>
  <si>
    <t>ひとり暮らし</t>
  </si>
  <si>
    <t>夫婦だけ</t>
  </si>
  <si>
    <t>親と子（２世代）</t>
  </si>
  <si>
    <t>親と子と孫（３世代）</t>
  </si>
  <si>
    <t>-</t>
  </si>
  <si>
    <t>(除無回答)</t>
  </si>
  <si>
    <t>はい</t>
  </si>
  <si>
    <t>いいえ</t>
  </si>
  <si>
    <t>－</t>
  </si>
  <si>
    <t>(除無回答)</t>
  </si>
  <si>
    <t>乳幼児・未就学児</t>
  </si>
  <si>
    <t>小学生</t>
  </si>
  <si>
    <t>中学生</t>
  </si>
  <si>
    <t>高校生</t>
  </si>
  <si>
    <t>専門学校生、大学生</t>
  </si>
  <si>
    <t>上記にあてはまる家族はいない</t>
  </si>
  <si>
    <t>－</t>
  </si>
  <si>
    <t>(除無回答)</t>
  </si>
  <si>
    <t>いる</t>
  </si>
  <si>
    <t>いない</t>
  </si>
  <si>
    <t>Ｆ10　あなた本人も含めて区内に65歳以上のご家族はいますか。　　</t>
  </si>
  <si>
    <t>(除無回答)</t>
  </si>
  <si>
    <t>同居している</t>
  </si>
  <si>
    <t>別居だが区内にいる</t>
  </si>
  <si>
    <t>いない</t>
  </si>
  <si>
    <t>－</t>
  </si>
  <si>
    <t>Ｆ11　居住地域</t>
  </si>
  <si>
    <t>(除無回答)</t>
  </si>
  <si>
    <t>【あ】</t>
  </si>
  <si>
    <t>青葉台</t>
  </si>
  <si>
    <t>あかね台</t>
  </si>
  <si>
    <t>あざみ野</t>
  </si>
  <si>
    <t>無効回答</t>
  </si>
  <si>
    <t>-</t>
  </si>
  <si>
    <t>問１　青葉区のどのようなところに魅力を感じますか。（複数回答）</t>
  </si>
  <si>
    <t>問２　日々の生活の中で、不足もしくは不便と思うことは何ですか。（３つまで複数回答）</t>
  </si>
  <si>
    <t>問４　首都圏で平日の昼間に大地震が起きた場合、あなたが特に不安に思うことは何ですか。（３つまで複数回答）</t>
  </si>
  <si>
    <t>問５　あなたのご家庭で行っている災害対策は何ですか。（複数回答）</t>
  </si>
  <si>
    <t>問６－２　あなたのお住まいで、住宅用火災警報器などが設置されていないのはなぜですか（複数回答）</t>
  </si>
  <si>
    <t>【問６で「知っているが、住宅には設置されていない」とお答えの方に】</t>
  </si>
  <si>
    <t>【問６で「知っており、住宅にも設置されている」とお答えの方に】</t>
  </si>
  <si>
    <t>問６－１　住宅用火災警報器などはあなたの住宅のどの場所に設置されていますか（複数回答）</t>
  </si>
  <si>
    <t>問６　あなたは、平成23年５月31日までに火災を自動で感知する住宅用火災警報器または、自動火災報知設備の設置が</t>
  </si>
  <si>
    <t>問９　青葉区産の農産物を買ったことがありますか。　</t>
  </si>
  <si>
    <t>【問９で「２.ある」とお答えの方に】</t>
  </si>
  <si>
    <t>問９－１　青葉区産の農産物を買う際は、どこで買いますか。（複数回答）</t>
  </si>
  <si>
    <t>ヨコハマ３R夢プランについて</t>
  </si>
  <si>
    <t>何ですか。（複数回答）</t>
  </si>
  <si>
    <t>問11　ごみを減らすための３Ｒ（リデュース・リユース・リサイクル）のうち、意味を知っているものは</t>
  </si>
  <si>
    <t>《大腸がん、子宮がん、乳がん検診についてお尋ねします。男性の方は大腸がんについてのみ、</t>
  </si>
  <si>
    <t>　女性の方は３つのがん全てについてお答えください。》</t>
  </si>
  <si>
    <t>問21　1年以内に大腸がん、2年以内に子宮がん・乳がん検診を受けましたか。受けた方は１～４、</t>
  </si>
  <si>
    <t xml:space="preserve">     受けていない方は５～10の理由の中から、それぞれの番号を記入してください。（複数回答）</t>
  </si>
  <si>
    <t>問33　コミュニティＦＭラジオ「ＦＭサルース（84.1MHz）」で、青葉区からの行政情報</t>
  </si>
  <si>
    <t>　　（青葉区からのお知らせ）を聴いたことがありますか。　</t>
  </si>
  <si>
    <t>Ｆ４　あなたが青葉区（平成５年以前は緑区北部支所管内）に来られる前にお住まいになっていたところは</t>
  </si>
  <si>
    <t>　　　どちらですか。　</t>
  </si>
  <si>
    <t>問８　乳幼児がいるご家庭で、日中、在宅で子育てをしている家庭を支援するためには、</t>
  </si>
  <si>
    <t>　　　どのようなことを充実すべきでしょうか。　</t>
  </si>
  <si>
    <t>問30　広報よこはま青葉区版ではどのような記事を読みますか。（複数回答）</t>
  </si>
  <si>
    <t>Ｆ８　あなたのご家庭は共働きですか。</t>
  </si>
  <si>
    <t>Ｆ９　現在同居しているご家族で、あなた自身を除き、下記にあてはまる方はいますか。 (複数回答）</t>
  </si>
  <si>
    <t>Ｆ９－１　あなたのご家庭で日中子どもの世話をする方はいますか。</t>
  </si>
  <si>
    <t>【Ｆ９で「乳幼児・未就学児」または「小学生」（「１」または「２」）とお答えの方に】</t>
  </si>
  <si>
    <t>７０歳以上</t>
  </si>
  <si>
    <t>１年未満</t>
  </si>
  <si>
    <t>１年以上～10年未満</t>
  </si>
  <si>
    <t>(除無回答)</t>
  </si>
  <si>
    <t>中里連合自治会</t>
  </si>
  <si>
    <t>中里北部連合町内会</t>
  </si>
  <si>
    <t>市ケ尾連合自治会</t>
  </si>
  <si>
    <t>上谷本連合町内会</t>
  </si>
  <si>
    <t>谷本連合自治会</t>
  </si>
  <si>
    <t>恩田連合自治会</t>
  </si>
  <si>
    <t>青葉台連合自治会</t>
  </si>
  <si>
    <t>奈良町、奈良北団地連合自治会</t>
  </si>
  <si>
    <t>山内連合自治会</t>
  </si>
  <si>
    <t>荏田、荏田西、新荏田連合自治会</t>
  </si>
  <si>
    <t>すすき野連合自治会</t>
  </si>
  <si>
    <t>美しが丘連合自治会</t>
  </si>
  <si>
    <t>町内会区分</t>
  </si>
  <si>
    <t>青葉区区民意識調査</t>
  </si>
  <si>
    <t>＜受けていない理由＞</t>
  </si>
  <si>
    <t>がん検診受診率</t>
  </si>
  <si>
    <t>-</t>
  </si>
  <si>
    <t>大腸がん検診を受診した選択肢を選んだ人</t>
  </si>
  <si>
    <t>大腸がん検診を受診していない選択肢を選んだ人</t>
  </si>
  <si>
    <t>子宮がん検診を受診した選択肢を選んだ人</t>
  </si>
  <si>
    <t>子宮がん検診を受診していない選択肢を選んだ人</t>
  </si>
  <si>
    <t>乳がん検診を受診した選択肢を選んだ人</t>
  </si>
  <si>
    <t>乳がん検診を受診していない選択肢を選んだ人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</si>
</sst>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N\=#,##0"/>
    <numFmt numFmtId="177" formatCode="0.0"/>
    <numFmt numFmtId="178" formatCode="#,##0.0&quot;円&quot;"/>
    <numFmt numFmtId="179" formatCode="#,##0.0&quot;か月&quot;"/>
  </numFmts>
  <fonts count="43">
    <font>
      <sz val="12"/>
      <name val="ＭＳ ゴシック"/>
      <family val="3"/>
    </font>
    <font>
      <sz val="9"/>
      <name val="ＭＳ 明朝"/>
      <family val="1"/>
    </font>
    <font>
      <sz val="6"/>
      <name val="ＭＳ ゴシック"/>
      <family val="3"/>
    </font>
    <font>
      <sz val="6"/>
      <name val="ＭＳ 明朝"/>
      <family val="1"/>
    </font>
    <font>
      <sz val="10"/>
      <name val="ＭＳ ゴシック"/>
      <family val="3"/>
    </font>
    <font>
      <sz val="8"/>
      <name val="ＭＳ Ｐ明朝"/>
      <family val="1"/>
    </font>
    <font>
      <sz val="10.5"/>
      <name val="HG丸ｺﾞｼｯｸM-PRO"/>
      <family val="3"/>
    </font>
    <font>
      <sz val="9"/>
      <name val="ＭＳ Ｐ明朝"/>
      <family val="1"/>
    </font>
    <font>
      <sz val="12"/>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5">
    <xf numFmtId="0" fontId="0" fillId="0" borderId="0" xfId="0"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4" fillId="0" borderId="0" xfId="0" applyFont="1" applyFill="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2" xfId="0" applyFont="1" applyFill="1" applyBorder="1" applyAlignment="1">
      <alignment horizontal="center" vertical="center"/>
    </xf>
    <xf numFmtId="0" fontId="1" fillId="0" borderId="13" xfId="0" applyFont="1" applyFill="1" applyBorder="1" applyAlignment="1">
      <alignment vertical="center"/>
    </xf>
    <xf numFmtId="0" fontId="1" fillId="0" borderId="14" xfId="0" applyFont="1" applyFill="1" applyBorder="1" applyAlignment="1">
      <alignment horizontal="center" vertical="center"/>
    </xf>
    <xf numFmtId="0" fontId="5" fillId="0" borderId="14" xfId="0" applyFont="1" applyFill="1" applyBorder="1" applyAlignment="1">
      <alignment horizontal="center"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horizontal="center" vertical="center"/>
    </xf>
    <xf numFmtId="176" fontId="1" fillId="0" borderId="17" xfId="0" applyNumberFormat="1" applyFont="1" applyFill="1" applyBorder="1" applyAlignment="1">
      <alignment horizontal="center" vertical="center"/>
    </xf>
    <xf numFmtId="3" fontId="1" fillId="0" borderId="12" xfId="0" applyNumberFormat="1" applyFont="1" applyFill="1" applyBorder="1" applyAlignment="1">
      <alignment vertical="center"/>
    </xf>
    <xf numFmtId="177" fontId="1" fillId="0" borderId="12" xfId="0" applyNumberFormat="1" applyFont="1" applyFill="1" applyBorder="1" applyAlignment="1">
      <alignment vertical="center"/>
    </xf>
    <xf numFmtId="177" fontId="1" fillId="0" borderId="18" xfId="0" applyNumberFormat="1" applyFont="1" applyFill="1" applyBorder="1" applyAlignment="1">
      <alignment vertical="center"/>
    </xf>
    <xf numFmtId="3" fontId="1" fillId="0" borderId="14" xfId="0" applyNumberFormat="1" applyFont="1" applyFill="1" applyBorder="1" applyAlignment="1">
      <alignment vertical="center"/>
    </xf>
    <xf numFmtId="177" fontId="1" fillId="0" borderId="14" xfId="0" applyNumberFormat="1" applyFont="1" applyFill="1" applyBorder="1" applyAlignment="1">
      <alignment vertical="center"/>
    </xf>
    <xf numFmtId="3" fontId="1" fillId="0" borderId="17" xfId="0" applyNumberFormat="1" applyFont="1" applyFill="1" applyBorder="1" applyAlignment="1">
      <alignment vertical="center"/>
    </xf>
    <xf numFmtId="177" fontId="1" fillId="0" borderId="17" xfId="0" applyNumberFormat="1" applyFont="1" applyFill="1" applyBorder="1" applyAlignment="1">
      <alignment vertical="center"/>
    </xf>
    <xf numFmtId="177" fontId="1" fillId="0" borderId="19" xfId="0" applyNumberFormat="1" applyFont="1" applyFill="1" applyBorder="1" applyAlignment="1">
      <alignment horizontal="right" vertical="center"/>
    </xf>
    <xf numFmtId="0" fontId="1" fillId="0" borderId="20" xfId="0" applyFont="1" applyFill="1" applyBorder="1" applyAlignment="1">
      <alignment horizontal="centerContinuous" vertical="center"/>
    </xf>
    <xf numFmtId="0" fontId="1" fillId="0" borderId="21" xfId="0" applyFont="1" applyFill="1" applyBorder="1" applyAlignment="1">
      <alignment horizontal="centerContinuous" vertical="center"/>
    </xf>
    <xf numFmtId="3" fontId="1" fillId="0" borderId="22" xfId="0" applyNumberFormat="1" applyFont="1" applyFill="1" applyBorder="1" applyAlignment="1">
      <alignment vertical="center"/>
    </xf>
    <xf numFmtId="177" fontId="1" fillId="0" borderId="22" xfId="0" applyNumberFormat="1" applyFont="1" applyFill="1" applyBorder="1" applyAlignment="1">
      <alignment horizontal="right" vertical="center"/>
    </xf>
    <xf numFmtId="0" fontId="1" fillId="0" borderId="14" xfId="0" applyFont="1" applyFill="1" applyBorder="1" applyAlignment="1">
      <alignment horizontal="right" vertical="center"/>
    </xf>
    <xf numFmtId="177" fontId="1" fillId="0" borderId="23" xfId="0" applyNumberFormat="1" applyFont="1" applyFill="1" applyBorder="1" applyAlignment="1">
      <alignment vertical="center"/>
    </xf>
    <xf numFmtId="3" fontId="1" fillId="0" borderId="17" xfId="0" applyNumberFormat="1"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3" fontId="1" fillId="0" borderId="0" xfId="0" applyNumberFormat="1" applyFont="1" applyFill="1" applyBorder="1" applyAlignment="1">
      <alignment vertical="center"/>
    </xf>
    <xf numFmtId="177" fontId="1" fillId="0" borderId="0" xfId="0" applyNumberFormat="1" applyFont="1" applyFill="1" applyBorder="1" applyAlignment="1">
      <alignment horizontal="right" vertical="center"/>
    </xf>
    <xf numFmtId="0" fontId="1" fillId="0" borderId="23"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24" xfId="0" applyFont="1" applyFill="1" applyBorder="1" applyAlignment="1">
      <alignment horizontal="centerContinuous" vertical="center"/>
    </xf>
    <xf numFmtId="177" fontId="1" fillId="0" borderId="17" xfId="0" applyNumberFormat="1" applyFont="1" applyFill="1" applyBorder="1" applyAlignment="1">
      <alignment horizontal="right" vertical="center"/>
    </xf>
    <xf numFmtId="0" fontId="1" fillId="0" borderId="13" xfId="0" applyFont="1" applyFill="1" applyBorder="1" applyAlignment="1">
      <alignment vertical="center"/>
    </xf>
    <xf numFmtId="177" fontId="1" fillId="0" borderId="14" xfId="0" applyNumberFormat="1" applyFont="1" applyFill="1" applyBorder="1" applyAlignment="1">
      <alignment horizontal="right" vertical="center"/>
    </xf>
    <xf numFmtId="0" fontId="1" fillId="0" borderId="0" xfId="0" applyFont="1" applyFill="1" applyAlignment="1">
      <alignment vertical="center"/>
    </xf>
    <xf numFmtId="0" fontId="6" fillId="0" borderId="0" xfId="0" applyFont="1" applyFill="1" applyAlignment="1">
      <alignment horizontal="justify" vertical="center"/>
    </xf>
    <xf numFmtId="176" fontId="1" fillId="0" borderId="0" xfId="0" applyNumberFormat="1" applyFont="1" applyFill="1" applyBorder="1" applyAlignment="1">
      <alignment vertical="center"/>
    </xf>
    <xf numFmtId="178" fontId="1" fillId="0" borderId="0" xfId="0" applyNumberFormat="1" applyFont="1" applyFill="1" applyBorder="1" applyAlignment="1">
      <alignment horizontal="centerContinuous" vertical="center"/>
    </xf>
    <xf numFmtId="0" fontId="1" fillId="0" borderId="0" xfId="0" applyFont="1" applyFill="1" applyAlignment="1">
      <alignment horizontal="justify" vertical="center"/>
    </xf>
    <xf numFmtId="176" fontId="1" fillId="0" borderId="12" xfId="0" applyNumberFormat="1" applyFont="1" applyFill="1" applyBorder="1" applyAlignment="1">
      <alignment horizontal="center" vertical="center"/>
    </xf>
    <xf numFmtId="176" fontId="1" fillId="0" borderId="14" xfId="0" applyNumberFormat="1" applyFont="1" applyFill="1" applyBorder="1" applyAlignment="1">
      <alignment horizontal="center" vertical="center"/>
    </xf>
    <xf numFmtId="179" fontId="1" fillId="0" borderId="0" xfId="0" applyNumberFormat="1" applyFont="1" applyFill="1" applyBorder="1" applyAlignment="1">
      <alignment horizontal="centerContinuous"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24" xfId="0" applyFont="1" applyFill="1" applyBorder="1" applyAlignment="1">
      <alignment vertical="center"/>
    </xf>
    <xf numFmtId="0" fontId="1" fillId="0" borderId="22" xfId="0" applyFont="1" applyFill="1" applyBorder="1" applyAlignment="1">
      <alignment vertical="top" wrapText="1"/>
    </xf>
    <xf numFmtId="178" fontId="1" fillId="0" borderId="22" xfId="0" applyNumberFormat="1" applyFont="1" applyFill="1" applyBorder="1" applyAlignment="1">
      <alignment horizontal="center" vertical="top"/>
    </xf>
    <xf numFmtId="0" fontId="7" fillId="0" borderId="13" xfId="0" applyFont="1" applyFill="1" applyBorder="1" applyAlignment="1">
      <alignment vertical="center"/>
    </xf>
    <xf numFmtId="0" fontId="1" fillId="0" borderId="18" xfId="0" applyFont="1" applyFill="1" applyBorder="1" applyAlignment="1">
      <alignment vertical="center"/>
    </xf>
    <xf numFmtId="3" fontId="1" fillId="0" borderId="14" xfId="0" applyNumberFormat="1" applyFont="1" applyFill="1" applyBorder="1" applyAlignment="1">
      <alignment vertical="center"/>
    </xf>
    <xf numFmtId="0" fontId="1" fillId="0" borderId="10" xfId="0" applyFont="1" applyFill="1" applyBorder="1" applyAlignment="1">
      <alignment horizontal="center" vertical="center"/>
    </xf>
    <xf numFmtId="0" fontId="7" fillId="0" borderId="10" xfId="0" applyFont="1" applyFill="1" applyBorder="1" applyAlignment="1">
      <alignment vertical="center"/>
    </xf>
    <xf numFmtId="0" fontId="1" fillId="0" borderId="11" xfId="0" applyFont="1" applyFill="1" applyBorder="1" applyAlignment="1">
      <alignment vertical="center"/>
    </xf>
    <xf numFmtId="176" fontId="1" fillId="0" borderId="23" xfId="0" applyNumberFormat="1" applyFont="1" applyFill="1" applyBorder="1" applyAlignment="1">
      <alignment vertical="center"/>
    </xf>
    <xf numFmtId="177" fontId="1" fillId="0" borderId="12" xfId="0" applyNumberFormat="1" applyFont="1" applyFill="1" applyBorder="1" applyAlignment="1">
      <alignment vertical="center"/>
    </xf>
    <xf numFmtId="176" fontId="1" fillId="0" borderId="18" xfId="0" applyNumberFormat="1" applyFont="1" applyFill="1" applyBorder="1" applyAlignment="1">
      <alignment vertical="center"/>
    </xf>
    <xf numFmtId="177" fontId="1" fillId="0" borderId="14" xfId="0" applyNumberFormat="1" applyFont="1" applyFill="1" applyBorder="1" applyAlignment="1">
      <alignment vertical="center"/>
    </xf>
    <xf numFmtId="0" fontId="1" fillId="0" borderId="14" xfId="0" applyFont="1" applyFill="1" applyBorder="1" applyAlignment="1">
      <alignment vertical="center"/>
    </xf>
    <xf numFmtId="177" fontId="1" fillId="0" borderId="12" xfId="0" applyNumberFormat="1" applyFont="1" applyFill="1" applyBorder="1" applyAlignment="1">
      <alignment horizontal="right" vertical="center"/>
    </xf>
    <xf numFmtId="0" fontId="1" fillId="0" borderId="14" xfId="0" applyFont="1" applyFill="1" applyBorder="1" applyAlignment="1">
      <alignment vertical="top" wrapText="1"/>
    </xf>
    <xf numFmtId="178" fontId="1" fillId="0" borderId="14" xfId="0" applyNumberFormat="1" applyFont="1" applyFill="1" applyBorder="1" applyAlignment="1">
      <alignment horizontal="center" vertical="top"/>
    </xf>
    <xf numFmtId="0" fontId="1" fillId="0" borderId="10" xfId="0" applyFont="1" applyFill="1" applyBorder="1" applyAlignment="1">
      <alignment vertical="center"/>
    </xf>
    <xf numFmtId="0" fontId="1" fillId="0" borderId="17" xfId="0" applyFont="1" applyFill="1" applyBorder="1" applyAlignment="1">
      <alignment vertical="center"/>
    </xf>
    <xf numFmtId="0" fontId="7" fillId="0" borderId="15" xfId="0" applyFont="1" applyFill="1" applyBorder="1" applyAlignment="1">
      <alignment vertical="center"/>
    </xf>
    <xf numFmtId="0" fontId="1" fillId="0" borderId="16" xfId="0" applyFont="1" applyFill="1" applyBorder="1" applyAlignment="1">
      <alignment vertical="center"/>
    </xf>
    <xf numFmtId="176" fontId="1" fillId="0" borderId="19" xfId="0" applyNumberFormat="1" applyFont="1" applyFill="1" applyBorder="1" applyAlignment="1">
      <alignment vertical="center"/>
    </xf>
    <xf numFmtId="177" fontId="1" fillId="0" borderId="17" xfId="0" applyNumberFormat="1" applyFont="1" applyFill="1" applyBorder="1" applyAlignment="1">
      <alignment vertical="center"/>
    </xf>
    <xf numFmtId="0" fontId="7" fillId="0" borderId="13" xfId="0" applyFont="1" applyFill="1" applyBorder="1" applyAlignment="1">
      <alignment vertical="center"/>
    </xf>
    <xf numFmtId="177" fontId="1" fillId="0" borderId="18" xfId="0" applyNumberFormat="1" applyFont="1" applyFill="1" applyBorder="1" applyAlignment="1">
      <alignment horizontal="right" vertical="center"/>
    </xf>
    <xf numFmtId="3" fontId="1" fillId="0" borderId="10" xfId="0" applyNumberFormat="1" applyFont="1" applyFill="1" applyBorder="1" applyAlignment="1">
      <alignment vertical="center"/>
    </xf>
    <xf numFmtId="3" fontId="1" fillId="0" borderId="13" xfId="0" applyNumberFormat="1" applyFont="1" applyFill="1" applyBorder="1" applyAlignment="1">
      <alignment vertical="center"/>
    </xf>
    <xf numFmtId="3" fontId="1" fillId="0" borderId="15" xfId="0" applyNumberFormat="1" applyFont="1" applyFill="1" applyBorder="1" applyAlignment="1">
      <alignment vertical="center"/>
    </xf>
    <xf numFmtId="0" fontId="1" fillId="0" borderId="0" xfId="0" applyFont="1" applyFill="1" applyBorder="1" applyAlignment="1">
      <alignment horizontal="center" vertical="center"/>
    </xf>
    <xf numFmtId="0" fontId="8" fillId="0" borderId="0" xfId="0" applyFont="1" applyFill="1" applyAlignment="1">
      <alignment vertical="center"/>
    </xf>
    <xf numFmtId="0" fontId="1" fillId="33" borderId="0" xfId="0" applyFont="1" applyFill="1" applyAlignment="1">
      <alignment vertical="center"/>
    </xf>
    <xf numFmtId="0" fontId="1" fillId="33" borderId="0" xfId="0" applyFont="1" applyFill="1" applyBorder="1" applyAlignment="1">
      <alignment horizontal="center" vertical="center"/>
    </xf>
    <xf numFmtId="0" fontId="1" fillId="33" borderId="0" xfId="0" applyFont="1" applyFill="1" applyBorder="1" applyAlignment="1">
      <alignment horizontal="centerContinuous" vertical="center"/>
    </xf>
    <xf numFmtId="3" fontId="1" fillId="33" borderId="0" xfId="0" applyNumberFormat="1" applyFont="1" applyFill="1" applyBorder="1" applyAlignment="1">
      <alignment vertical="center"/>
    </xf>
    <xf numFmtId="177" fontId="1" fillId="33" borderId="0" xfId="0" applyNumberFormat="1" applyFont="1" applyFill="1" applyBorder="1" applyAlignment="1">
      <alignment horizontal="right" vertical="center"/>
    </xf>
    <xf numFmtId="0" fontId="1" fillId="33" borderId="10" xfId="0" applyFont="1" applyFill="1" applyBorder="1" applyAlignment="1">
      <alignment vertical="center"/>
    </xf>
    <xf numFmtId="0" fontId="1" fillId="33" borderId="11" xfId="0" applyFont="1" applyFill="1" applyBorder="1" applyAlignment="1">
      <alignment vertical="center"/>
    </xf>
    <xf numFmtId="0" fontId="1" fillId="33" borderId="12" xfId="0" applyFont="1" applyFill="1" applyBorder="1" applyAlignment="1">
      <alignment horizontal="center" vertical="center"/>
    </xf>
    <xf numFmtId="0" fontId="1" fillId="33" borderId="13" xfId="0" applyFont="1" applyFill="1" applyBorder="1" applyAlignment="1">
      <alignment vertical="center"/>
    </xf>
    <xf numFmtId="0" fontId="1" fillId="33" borderId="0" xfId="0" applyFont="1" applyFill="1" applyBorder="1" applyAlignment="1">
      <alignment vertical="center"/>
    </xf>
    <xf numFmtId="0" fontId="1" fillId="33" borderId="14" xfId="0" applyFont="1" applyFill="1" applyBorder="1" applyAlignment="1">
      <alignment horizontal="center" vertical="center"/>
    </xf>
    <xf numFmtId="0" fontId="5" fillId="33" borderId="14" xfId="0" applyFont="1" applyFill="1" applyBorder="1" applyAlignment="1">
      <alignment horizontal="center" vertical="center"/>
    </xf>
    <xf numFmtId="0" fontId="1" fillId="33" borderId="15" xfId="0" applyFont="1" applyFill="1" applyBorder="1" applyAlignment="1">
      <alignment vertical="center"/>
    </xf>
    <xf numFmtId="0" fontId="1" fillId="33" borderId="16" xfId="0" applyFont="1" applyFill="1" applyBorder="1" applyAlignment="1">
      <alignment vertical="center"/>
    </xf>
    <xf numFmtId="0" fontId="1" fillId="33" borderId="17" xfId="0" applyFont="1" applyFill="1" applyBorder="1" applyAlignment="1">
      <alignment horizontal="center" vertical="center"/>
    </xf>
    <xf numFmtId="176" fontId="1" fillId="33" borderId="17" xfId="0" applyNumberFormat="1" applyFont="1" applyFill="1" applyBorder="1" applyAlignment="1">
      <alignment horizontal="center" vertical="center"/>
    </xf>
    <xf numFmtId="3" fontId="1" fillId="33" borderId="12" xfId="0" applyNumberFormat="1" applyFont="1" applyFill="1" applyBorder="1" applyAlignment="1">
      <alignment vertical="center"/>
    </xf>
    <xf numFmtId="177" fontId="1" fillId="33" borderId="14" xfId="0" applyNumberFormat="1" applyFont="1" applyFill="1" applyBorder="1" applyAlignment="1">
      <alignment vertical="center"/>
    </xf>
    <xf numFmtId="3" fontId="1" fillId="33" borderId="14" xfId="0" applyNumberFormat="1" applyFont="1" applyFill="1" applyBorder="1" applyAlignment="1">
      <alignment vertical="center"/>
    </xf>
    <xf numFmtId="177" fontId="1" fillId="33" borderId="14" xfId="0" applyNumberFormat="1" applyFont="1" applyFill="1" applyBorder="1" applyAlignment="1">
      <alignment horizontal="right" vertical="center"/>
    </xf>
    <xf numFmtId="0" fontId="1" fillId="33" borderId="20" xfId="0" applyFont="1" applyFill="1" applyBorder="1" applyAlignment="1">
      <alignment horizontal="centerContinuous" vertical="center"/>
    </xf>
    <xf numFmtId="0" fontId="1" fillId="33" borderId="21" xfId="0" applyFont="1" applyFill="1" applyBorder="1" applyAlignment="1">
      <alignment horizontal="centerContinuous" vertical="center"/>
    </xf>
    <xf numFmtId="3" fontId="1" fillId="33" borderId="22" xfId="0" applyNumberFormat="1" applyFont="1" applyFill="1" applyBorder="1" applyAlignment="1">
      <alignment vertical="center"/>
    </xf>
    <xf numFmtId="177" fontId="1" fillId="33" borderId="22" xfId="0" applyNumberFormat="1" applyFont="1" applyFill="1" applyBorder="1" applyAlignment="1">
      <alignment horizontal="right" vertical="center"/>
    </xf>
    <xf numFmtId="0" fontId="1"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113;&#21512;)&#38738;&#33865;&#21306;-&#21336;&#32020;&#38598;&#35336;201107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単純集計"/>
      <sheetName val="町内会区分け"/>
    </sheetNames>
    <sheetDataSet>
      <sheetData sheetId="0">
        <row r="8">
          <cell r="O8">
            <v>1605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108"/>
  <sheetViews>
    <sheetView tabSelected="1" zoomScale="85" zoomScaleNormal="85" zoomScaleSheetLayoutView="55" zoomScalePageLayoutView="0" workbookViewId="0" topLeftCell="A1">
      <selection activeCell="C1" sqref="C1"/>
    </sheetView>
  </sheetViews>
  <sheetFormatPr defaultColWidth="8.796875" defaultRowHeight="15" customHeight="1"/>
  <cols>
    <col min="1" max="1" width="2.8984375" style="1" customWidth="1"/>
    <col min="2" max="2" width="0.6953125" style="1" customWidth="1"/>
    <col min="3" max="3" width="8.59765625" style="1" customWidth="1"/>
    <col min="4" max="4" width="10.8984375" style="1" customWidth="1"/>
    <col min="5" max="5" width="5.19921875" style="1" customWidth="1"/>
    <col min="6" max="6" width="4.09765625" style="1" customWidth="1"/>
    <col min="7" max="12" width="4.09765625" style="2" customWidth="1"/>
    <col min="13" max="22" width="6.59765625" style="1" customWidth="1"/>
    <col min="23" max="16384" width="9" style="1" customWidth="1"/>
  </cols>
  <sheetData>
    <row r="1" ht="15" customHeight="1">
      <c r="D1" s="79" t="s">
        <v>635</v>
      </c>
    </row>
    <row r="2" spans="4:5" ht="15" customHeight="1">
      <c r="D2" s="79" t="s">
        <v>54</v>
      </c>
      <c r="E2" s="79">
        <v>1605</v>
      </c>
    </row>
    <row r="4" ht="15" customHeight="1">
      <c r="B4" s="3" t="s">
        <v>55</v>
      </c>
    </row>
    <row r="5" ht="15" customHeight="1">
      <c r="B5" s="1" t="s">
        <v>588</v>
      </c>
    </row>
    <row r="6" spans="3:16" ht="12" customHeight="1">
      <c r="C6" s="4"/>
      <c r="D6" s="5"/>
      <c r="E6" s="5"/>
      <c r="F6" s="5"/>
      <c r="G6" s="5"/>
      <c r="H6" s="5"/>
      <c r="I6" s="5"/>
      <c r="J6" s="5"/>
      <c r="K6" s="5"/>
      <c r="L6" s="5"/>
      <c r="M6" s="5"/>
      <c r="N6" s="6" t="s">
        <v>56</v>
      </c>
      <c r="O6" s="6" t="s">
        <v>57</v>
      </c>
      <c r="P6" s="6" t="s">
        <v>57</v>
      </c>
    </row>
    <row r="7" spans="3:16" ht="12" customHeight="1">
      <c r="C7" s="7"/>
      <c r="D7" s="2"/>
      <c r="E7" s="2"/>
      <c r="F7" s="2"/>
      <c r="M7" s="2"/>
      <c r="N7" s="8"/>
      <c r="O7" s="8"/>
      <c r="P7" s="9" t="s">
        <v>58</v>
      </c>
    </row>
    <row r="8" spans="3:16" ht="12" customHeight="1">
      <c r="C8" s="10"/>
      <c r="D8" s="11"/>
      <c r="E8" s="11"/>
      <c r="F8" s="11"/>
      <c r="G8" s="11"/>
      <c r="H8" s="11"/>
      <c r="I8" s="11"/>
      <c r="J8" s="11"/>
      <c r="K8" s="11"/>
      <c r="L8" s="11"/>
      <c r="M8" s="11"/>
      <c r="N8" s="12"/>
      <c r="O8" s="13">
        <f>E2</f>
        <v>1605</v>
      </c>
      <c r="P8" s="13">
        <f>E2-N22</f>
        <v>1587</v>
      </c>
    </row>
    <row r="9" spans="3:16" ht="15" customHeight="1">
      <c r="C9" s="7" t="s">
        <v>59</v>
      </c>
      <c r="D9" s="2"/>
      <c r="E9" s="2"/>
      <c r="F9" s="2"/>
      <c r="M9" s="2"/>
      <c r="N9" s="14">
        <v>1051</v>
      </c>
      <c r="O9" s="15">
        <f>$N9/O$8*100</f>
        <v>65.48286604361371</v>
      </c>
      <c r="P9" s="16">
        <f aca="true" t="shared" si="0" ref="P9:P21">$N9/P$8*100</f>
        <v>66.22558286074354</v>
      </c>
    </row>
    <row r="10" spans="3:16" ht="15" customHeight="1">
      <c r="C10" s="7" t="s">
        <v>60</v>
      </c>
      <c r="D10" s="2"/>
      <c r="E10" s="2"/>
      <c r="F10" s="2"/>
      <c r="M10" s="2"/>
      <c r="N10" s="17">
        <v>736</v>
      </c>
      <c r="O10" s="18">
        <f aca="true" t="shared" si="1" ref="O10:O22">$N10/O$8*100</f>
        <v>45.85669781931464</v>
      </c>
      <c r="P10" s="16">
        <f t="shared" si="0"/>
        <v>46.3768115942029</v>
      </c>
    </row>
    <row r="11" spans="3:16" ht="15" customHeight="1">
      <c r="C11" s="7" t="s">
        <v>61</v>
      </c>
      <c r="D11" s="2"/>
      <c r="E11" s="2"/>
      <c r="F11" s="2"/>
      <c r="M11" s="2"/>
      <c r="N11" s="17">
        <v>70</v>
      </c>
      <c r="O11" s="18">
        <f t="shared" si="1"/>
        <v>4.361370716510903</v>
      </c>
      <c r="P11" s="16">
        <f t="shared" si="0"/>
        <v>4.410838059231255</v>
      </c>
    </row>
    <row r="12" spans="3:16" ht="15" customHeight="1">
      <c r="C12" s="7" t="s">
        <v>62</v>
      </c>
      <c r="D12" s="2"/>
      <c r="E12" s="2"/>
      <c r="F12" s="2"/>
      <c r="M12" s="2"/>
      <c r="N12" s="17">
        <v>535</v>
      </c>
      <c r="O12" s="18">
        <f t="shared" si="1"/>
        <v>33.33333333333333</v>
      </c>
      <c r="P12" s="16">
        <f t="shared" si="0"/>
        <v>33.71140516698173</v>
      </c>
    </row>
    <row r="13" spans="3:16" ht="15" customHeight="1">
      <c r="C13" s="7" t="s">
        <v>63</v>
      </c>
      <c r="D13" s="2"/>
      <c r="E13" s="2"/>
      <c r="F13" s="2"/>
      <c r="M13" s="2"/>
      <c r="N13" s="17">
        <v>646</v>
      </c>
      <c r="O13" s="18">
        <f t="shared" si="1"/>
        <v>40.24922118380062</v>
      </c>
      <c r="P13" s="16">
        <f t="shared" si="0"/>
        <v>40.705734089477005</v>
      </c>
    </row>
    <row r="14" spans="3:16" ht="15" customHeight="1">
      <c r="C14" s="7" t="s">
        <v>64</v>
      </c>
      <c r="D14" s="2"/>
      <c r="E14" s="2"/>
      <c r="F14" s="2"/>
      <c r="M14" s="2"/>
      <c r="N14" s="17">
        <v>356</v>
      </c>
      <c r="O14" s="18">
        <f t="shared" si="1"/>
        <v>22.180685358255452</v>
      </c>
      <c r="P14" s="16">
        <f t="shared" si="0"/>
        <v>22.432262129804663</v>
      </c>
    </row>
    <row r="15" spans="3:16" ht="15" customHeight="1">
      <c r="C15" s="7" t="s">
        <v>65</v>
      </c>
      <c r="D15" s="2"/>
      <c r="E15" s="2"/>
      <c r="F15" s="2"/>
      <c r="M15" s="2"/>
      <c r="N15" s="17">
        <v>276</v>
      </c>
      <c r="O15" s="18">
        <f t="shared" si="1"/>
        <v>17.19626168224299</v>
      </c>
      <c r="P15" s="16">
        <f t="shared" si="0"/>
        <v>17.391304347826086</v>
      </c>
    </row>
    <row r="16" spans="3:16" ht="15" customHeight="1">
      <c r="C16" s="7" t="s">
        <v>66</v>
      </c>
      <c r="D16" s="2"/>
      <c r="E16" s="2"/>
      <c r="F16" s="2"/>
      <c r="M16" s="2"/>
      <c r="N16" s="17">
        <v>106</v>
      </c>
      <c r="O16" s="18">
        <f t="shared" si="1"/>
        <v>6.604361370716511</v>
      </c>
      <c r="P16" s="16">
        <f t="shared" si="0"/>
        <v>6.679269061121613</v>
      </c>
    </row>
    <row r="17" spans="3:16" ht="15" customHeight="1">
      <c r="C17" s="7" t="s">
        <v>67</v>
      </c>
      <c r="D17" s="2"/>
      <c r="E17" s="2"/>
      <c r="F17" s="2"/>
      <c r="M17" s="2"/>
      <c r="N17" s="17">
        <v>772</v>
      </c>
      <c r="O17" s="18">
        <f t="shared" si="1"/>
        <v>48.099688473520246</v>
      </c>
      <c r="P17" s="16">
        <f t="shared" si="0"/>
        <v>48.645242596093254</v>
      </c>
    </row>
    <row r="18" spans="3:16" ht="15" customHeight="1">
      <c r="C18" s="7" t="s">
        <v>68</v>
      </c>
      <c r="D18" s="2"/>
      <c r="E18" s="2"/>
      <c r="F18" s="2"/>
      <c r="M18" s="2"/>
      <c r="N18" s="17">
        <v>834</v>
      </c>
      <c r="O18" s="18">
        <f t="shared" si="1"/>
        <v>51.96261682242991</v>
      </c>
      <c r="P18" s="16">
        <f t="shared" si="0"/>
        <v>52.55198487712666</v>
      </c>
    </row>
    <row r="19" spans="3:16" ht="15" customHeight="1">
      <c r="C19" s="7" t="s">
        <v>69</v>
      </c>
      <c r="D19" s="2"/>
      <c r="E19" s="2"/>
      <c r="F19" s="2"/>
      <c r="M19" s="2"/>
      <c r="N19" s="17">
        <v>443</v>
      </c>
      <c r="O19" s="18">
        <f t="shared" si="1"/>
        <v>27.601246105919003</v>
      </c>
      <c r="P19" s="16">
        <f t="shared" si="0"/>
        <v>27.914303717706364</v>
      </c>
    </row>
    <row r="20" spans="3:16" ht="15" customHeight="1">
      <c r="C20" s="7" t="s">
        <v>70</v>
      </c>
      <c r="D20" s="2"/>
      <c r="E20" s="2"/>
      <c r="F20" s="2"/>
      <c r="M20" s="2"/>
      <c r="N20" s="17">
        <v>71</v>
      </c>
      <c r="O20" s="18">
        <f t="shared" si="1"/>
        <v>4.423676012461059</v>
      </c>
      <c r="P20" s="16">
        <f t="shared" si="0"/>
        <v>4.473850031505986</v>
      </c>
    </row>
    <row r="21" spans="3:16" ht="15" customHeight="1">
      <c r="C21" s="7" t="s">
        <v>71</v>
      </c>
      <c r="D21" s="2"/>
      <c r="E21" s="2"/>
      <c r="F21" s="2"/>
      <c r="M21" s="2"/>
      <c r="N21" s="17">
        <v>47</v>
      </c>
      <c r="O21" s="18">
        <f t="shared" si="1"/>
        <v>2.9283489096573208</v>
      </c>
      <c r="P21" s="16">
        <f t="shared" si="0"/>
        <v>2.9615626969124134</v>
      </c>
    </row>
    <row r="22" spans="3:16" ht="15" customHeight="1">
      <c r="C22" s="10" t="s">
        <v>72</v>
      </c>
      <c r="D22" s="11"/>
      <c r="E22" s="11"/>
      <c r="F22" s="11"/>
      <c r="G22" s="11"/>
      <c r="H22" s="11"/>
      <c r="I22" s="11"/>
      <c r="J22" s="11"/>
      <c r="K22" s="11"/>
      <c r="L22" s="11"/>
      <c r="M22" s="11"/>
      <c r="N22" s="19">
        <v>18</v>
      </c>
      <c r="O22" s="20">
        <f t="shared" si="1"/>
        <v>1.1214953271028036</v>
      </c>
      <c r="P22" s="21" t="s">
        <v>73</v>
      </c>
    </row>
    <row r="23" spans="3:16" ht="15" customHeight="1">
      <c r="C23" s="22" t="s">
        <v>74</v>
      </c>
      <c r="D23" s="23"/>
      <c r="E23" s="23"/>
      <c r="F23" s="23"/>
      <c r="G23" s="23"/>
      <c r="H23" s="23"/>
      <c r="I23" s="23"/>
      <c r="J23" s="23"/>
      <c r="K23" s="23"/>
      <c r="L23" s="23"/>
      <c r="M23" s="23"/>
      <c r="N23" s="24">
        <f>SUM(N9:N22)</f>
        <v>5961</v>
      </c>
      <c r="O23" s="25" t="str">
        <f>IF(SUM(O9:O22)&gt;100,"－",SUM(O9:O22))</f>
        <v>－</v>
      </c>
      <c r="P23" s="25" t="str">
        <f>IF(SUM(P9:P22)&gt;100,"－",SUM(P9:P22))</f>
        <v>－</v>
      </c>
    </row>
    <row r="24" ht="15" customHeight="1">
      <c r="M24" s="2"/>
    </row>
    <row r="25" spans="2:13" ht="15" customHeight="1">
      <c r="B25" s="1" t="s">
        <v>589</v>
      </c>
      <c r="M25" s="2"/>
    </row>
    <row r="26" spans="3:16" ht="12" customHeight="1">
      <c r="C26" s="4"/>
      <c r="D26" s="5"/>
      <c r="E26" s="5"/>
      <c r="F26" s="5"/>
      <c r="G26" s="5"/>
      <c r="H26" s="5"/>
      <c r="I26" s="5"/>
      <c r="J26" s="5"/>
      <c r="K26" s="5"/>
      <c r="L26" s="5"/>
      <c r="M26" s="5"/>
      <c r="N26" s="6" t="s">
        <v>56</v>
      </c>
      <c r="O26" s="6" t="s">
        <v>57</v>
      </c>
      <c r="P26" s="6" t="s">
        <v>57</v>
      </c>
    </row>
    <row r="27" spans="3:16" ht="12" customHeight="1">
      <c r="C27" s="7"/>
      <c r="D27" s="2"/>
      <c r="E27" s="2"/>
      <c r="F27" s="2"/>
      <c r="M27" s="2"/>
      <c r="N27" s="8"/>
      <c r="O27" s="8"/>
      <c r="P27" s="9" t="s">
        <v>58</v>
      </c>
    </row>
    <row r="28" spans="3:16" ht="12" customHeight="1">
      <c r="C28" s="10"/>
      <c r="D28" s="11"/>
      <c r="E28" s="11"/>
      <c r="F28" s="11"/>
      <c r="G28" s="11"/>
      <c r="H28" s="11"/>
      <c r="I28" s="11"/>
      <c r="J28" s="11"/>
      <c r="K28" s="11"/>
      <c r="L28" s="11"/>
      <c r="M28" s="11"/>
      <c r="N28" s="12"/>
      <c r="O28" s="13">
        <f>$O$8</f>
        <v>1605</v>
      </c>
      <c r="P28" s="13">
        <f>O28-N52</f>
        <v>1561</v>
      </c>
    </row>
    <row r="29" spans="3:16" ht="15" customHeight="1">
      <c r="C29" s="7" t="s">
        <v>75</v>
      </c>
      <c r="D29" s="2"/>
      <c r="E29" s="2"/>
      <c r="F29" s="2"/>
      <c r="M29" s="2"/>
      <c r="N29" s="14">
        <v>53</v>
      </c>
      <c r="O29" s="15">
        <f>$N29/O$28*100</f>
        <v>3.3021806853582554</v>
      </c>
      <c r="P29" s="15">
        <f aca="true" t="shared" si="2" ref="O29:P52">$N29/P$28*100</f>
        <v>3.3952594490711085</v>
      </c>
    </row>
    <row r="30" spans="3:16" ht="15" customHeight="1">
      <c r="C30" s="7" t="s">
        <v>76</v>
      </c>
      <c r="D30" s="2"/>
      <c r="E30" s="2"/>
      <c r="F30" s="2"/>
      <c r="M30" s="2"/>
      <c r="N30" s="17">
        <v>34</v>
      </c>
      <c r="O30" s="18">
        <f t="shared" si="2"/>
        <v>2.1183800623052957</v>
      </c>
      <c r="P30" s="18">
        <f t="shared" si="2"/>
        <v>2.1780909673286355</v>
      </c>
    </row>
    <row r="31" spans="3:16" ht="15" customHeight="1">
      <c r="C31" s="7" t="s">
        <v>77</v>
      </c>
      <c r="D31" s="2"/>
      <c r="E31" s="2"/>
      <c r="F31" s="2"/>
      <c r="M31" s="2"/>
      <c r="N31" s="17">
        <v>134</v>
      </c>
      <c r="O31" s="18">
        <f t="shared" si="2"/>
        <v>8.348909657320872</v>
      </c>
      <c r="P31" s="18">
        <f t="shared" si="2"/>
        <v>8.584240871236387</v>
      </c>
    </row>
    <row r="32" spans="3:16" ht="15" customHeight="1">
      <c r="C32" s="7" t="s">
        <v>78</v>
      </c>
      <c r="D32" s="2"/>
      <c r="E32" s="2"/>
      <c r="F32" s="2"/>
      <c r="M32" s="2"/>
      <c r="N32" s="17">
        <v>217</v>
      </c>
      <c r="O32" s="18">
        <f t="shared" si="2"/>
        <v>13.5202492211838</v>
      </c>
      <c r="P32" s="18">
        <f t="shared" si="2"/>
        <v>13.901345291479823</v>
      </c>
    </row>
    <row r="33" spans="3:16" ht="15" customHeight="1">
      <c r="C33" s="7" t="s">
        <v>79</v>
      </c>
      <c r="D33" s="2"/>
      <c r="E33" s="2"/>
      <c r="F33" s="2"/>
      <c r="M33" s="2"/>
      <c r="N33" s="17">
        <v>307</v>
      </c>
      <c r="O33" s="18">
        <f t="shared" si="2"/>
        <v>19.12772585669782</v>
      </c>
      <c r="P33" s="18">
        <f t="shared" si="2"/>
        <v>19.666880204996797</v>
      </c>
    </row>
    <row r="34" spans="3:16" ht="15" customHeight="1">
      <c r="C34" s="7" t="s">
        <v>80</v>
      </c>
      <c r="D34" s="2"/>
      <c r="E34" s="2"/>
      <c r="F34" s="2"/>
      <c r="M34" s="2"/>
      <c r="N34" s="17">
        <v>292</v>
      </c>
      <c r="O34" s="18">
        <f t="shared" si="2"/>
        <v>18.193146417445483</v>
      </c>
      <c r="P34" s="18">
        <f t="shared" si="2"/>
        <v>18.705957719410634</v>
      </c>
    </row>
    <row r="35" spans="3:16" ht="15" customHeight="1">
      <c r="C35" s="7" t="s">
        <v>81</v>
      </c>
      <c r="D35" s="2"/>
      <c r="E35" s="2"/>
      <c r="F35" s="2"/>
      <c r="M35" s="2"/>
      <c r="N35" s="17">
        <v>416</v>
      </c>
      <c r="O35" s="18">
        <f t="shared" si="2"/>
        <v>25.9190031152648</v>
      </c>
      <c r="P35" s="18">
        <f t="shared" si="2"/>
        <v>26.649583600256243</v>
      </c>
    </row>
    <row r="36" spans="3:16" ht="15" customHeight="1">
      <c r="C36" s="7" t="s">
        <v>82</v>
      </c>
      <c r="D36" s="2"/>
      <c r="E36" s="2"/>
      <c r="F36" s="2"/>
      <c r="M36" s="2"/>
      <c r="N36" s="17">
        <v>186</v>
      </c>
      <c r="O36" s="18">
        <f t="shared" si="2"/>
        <v>11.588785046728972</v>
      </c>
      <c r="P36" s="18">
        <f t="shared" si="2"/>
        <v>11.915438821268417</v>
      </c>
    </row>
    <row r="37" spans="3:16" ht="15" customHeight="1">
      <c r="C37" s="7" t="s">
        <v>83</v>
      </c>
      <c r="D37" s="2"/>
      <c r="E37" s="2"/>
      <c r="F37" s="2"/>
      <c r="M37" s="2"/>
      <c r="N37" s="17">
        <v>83</v>
      </c>
      <c r="O37" s="18">
        <f t="shared" si="2"/>
        <v>5.1713395638629285</v>
      </c>
      <c r="P37" s="18">
        <f t="shared" si="2"/>
        <v>5.317104420243433</v>
      </c>
    </row>
    <row r="38" spans="3:16" ht="15" customHeight="1">
      <c r="C38" s="7" t="s">
        <v>84</v>
      </c>
      <c r="D38" s="2"/>
      <c r="E38" s="2"/>
      <c r="F38" s="2"/>
      <c r="M38" s="2"/>
      <c r="N38" s="17">
        <v>100</v>
      </c>
      <c r="O38" s="18">
        <f t="shared" si="2"/>
        <v>6.230529595015576</v>
      </c>
      <c r="P38" s="18">
        <f t="shared" si="2"/>
        <v>6.406149903907751</v>
      </c>
    </row>
    <row r="39" spans="3:16" ht="15" customHeight="1">
      <c r="C39" s="7" t="s">
        <v>85</v>
      </c>
      <c r="D39" s="2"/>
      <c r="E39" s="2"/>
      <c r="F39" s="2"/>
      <c r="M39" s="2"/>
      <c r="N39" s="17">
        <v>33</v>
      </c>
      <c r="O39" s="18">
        <f t="shared" si="2"/>
        <v>2.0560747663551404</v>
      </c>
      <c r="P39" s="18">
        <f t="shared" si="2"/>
        <v>2.114029468289558</v>
      </c>
    </row>
    <row r="40" spans="3:16" ht="15" customHeight="1">
      <c r="C40" s="7" t="s">
        <v>86</v>
      </c>
      <c r="D40" s="2"/>
      <c r="E40" s="2"/>
      <c r="F40" s="2"/>
      <c r="M40" s="2"/>
      <c r="N40" s="17">
        <v>115</v>
      </c>
      <c r="O40" s="18">
        <f t="shared" si="2"/>
        <v>7.165109034267912</v>
      </c>
      <c r="P40" s="18">
        <f t="shared" si="2"/>
        <v>7.367072389493915</v>
      </c>
    </row>
    <row r="41" spans="3:16" ht="15" customHeight="1">
      <c r="C41" s="7" t="s">
        <v>87</v>
      </c>
      <c r="D41" s="2"/>
      <c r="E41" s="2"/>
      <c r="F41" s="2"/>
      <c r="M41" s="2"/>
      <c r="N41" s="17">
        <v>198</v>
      </c>
      <c r="O41" s="18">
        <f t="shared" si="2"/>
        <v>12.33644859813084</v>
      </c>
      <c r="P41" s="18">
        <f t="shared" si="2"/>
        <v>12.68417680973735</v>
      </c>
    </row>
    <row r="42" spans="3:16" ht="15" customHeight="1">
      <c r="C42" s="7" t="s">
        <v>88</v>
      </c>
      <c r="D42" s="2"/>
      <c r="E42" s="2"/>
      <c r="F42" s="2"/>
      <c r="M42" s="2"/>
      <c r="N42" s="17">
        <v>210</v>
      </c>
      <c r="O42" s="18">
        <f t="shared" si="2"/>
        <v>13.084112149532709</v>
      </c>
      <c r="P42" s="18">
        <f t="shared" si="2"/>
        <v>13.452914798206278</v>
      </c>
    </row>
    <row r="43" spans="3:16" ht="15" customHeight="1">
      <c r="C43" s="7" t="s">
        <v>89</v>
      </c>
      <c r="D43" s="2"/>
      <c r="E43" s="2"/>
      <c r="F43" s="2"/>
      <c r="M43" s="2"/>
      <c r="N43" s="17">
        <v>86</v>
      </c>
      <c r="O43" s="18">
        <f t="shared" si="2"/>
        <v>5.358255451713396</v>
      </c>
      <c r="P43" s="18">
        <f t="shared" si="2"/>
        <v>5.509288917360666</v>
      </c>
    </row>
    <row r="44" spans="3:16" ht="15" customHeight="1">
      <c r="C44" s="7" t="s">
        <v>90</v>
      </c>
      <c r="D44" s="2"/>
      <c r="E44" s="2"/>
      <c r="F44" s="2"/>
      <c r="M44" s="2"/>
      <c r="N44" s="17">
        <v>59</v>
      </c>
      <c r="O44" s="18">
        <f t="shared" si="2"/>
        <v>3.67601246105919</v>
      </c>
      <c r="P44" s="18">
        <f t="shared" si="2"/>
        <v>3.779628443305574</v>
      </c>
    </row>
    <row r="45" spans="3:16" ht="15" customHeight="1">
      <c r="C45" s="7" t="s">
        <v>91</v>
      </c>
      <c r="D45" s="2"/>
      <c r="E45" s="2"/>
      <c r="F45" s="2"/>
      <c r="M45" s="2"/>
      <c r="N45" s="17">
        <v>333</v>
      </c>
      <c r="O45" s="18">
        <f t="shared" si="2"/>
        <v>20.747663551401867</v>
      </c>
      <c r="P45" s="18">
        <f t="shared" si="2"/>
        <v>21.33247918001281</v>
      </c>
    </row>
    <row r="46" spans="3:16" ht="15" customHeight="1">
      <c r="C46" s="7" t="s">
        <v>92</v>
      </c>
      <c r="D46" s="2"/>
      <c r="E46" s="2"/>
      <c r="F46" s="2"/>
      <c r="M46" s="2"/>
      <c r="N46" s="17">
        <v>166</v>
      </c>
      <c r="O46" s="18">
        <f t="shared" si="2"/>
        <v>10.342679127725857</v>
      </c>
      <c r="P46" s="18">
        <f t="shared" si="2"/>
        <v>10.634208840486867</v>
      </c>
    </row>
    <row r="47" spans="3:16" ht="15" customHeight="1">
      <c r="C47" s="7" t="s">
        <v>93</v>
      </c>
      <c r="D47" s="2"/>
      <c r="E47" s="2"/>
      <c r="F47" s="2"/>
      <c r="M47" s="2"/>
      <c r="N47" s="17">
        <v>65</v>
      </c>
      <c r="O47" s="18">
        <f t="shared" si="2"/>
        <v>4.049844236760125</v>
      </c>
      <c r="P47" s="18">
        <f t="shared" si="2"/>
        <v>4.163997437540039</v>
      </c>
    </row>
    <row r="48" spans="3:16" ht="15" customHeight="1">
      <c r="C48" s="7" t="s">
        <v>94</v>
      </c>
      <c r="D48" s="2"/>
      <c r="E48" s="2"/>
      <c r="F48" s="2"/>
      <c r="M48" s="2"/>
      <c r="N48" s="17">
        <v>108</v>
      </c>
      <c r="O48" s="18">
        <f t="shared" si="2"/>
        <v>6.728971962616822</v>
      </c>
      <c r="P48" s="18">
        <f t="shared" si="2"/>
        <v>6.918641896220372</v>
      </c>
    </row>
    <row r="49" spans="3:16" ht="15" customHeight="1">
      <c r="C49" s="7" t="s">
        <v>95</v>
      </c>
      <c r="D49" s="2"/>
      <c r="E49" s="2"/>
      <c r="F49" s="2"/>
      <c r="M49" s="2"/>
      <c r="N49" s="17">
        <v>57</v>
      </c>
      <c r="O49" s="18">
        <f t="shared" si="2"/>
        <v>3.551401869158879</v>
      </c>
      <c r="P49" s="18">
        <f t="shared" si="2"/>
        <v>3.6515054452274183</v>
      </c>
    </row>
    <row r="50" spans="3:16" ht="15" customHeight="1">
      <c r="C50" s="7" t="s">
        <v>96</v>
      </c>
      <c r="D50" s="2"/>
      <c r="E50" s="2"/>
      <c r="F50" s="2"/>
      <c r="M50" s="2"/>
      <c r="N50" s="17">
        <v>124</v>
      </c>
      <c r="O50" s="18">
        <f t="shared" si="2"/>
        <v>7.7258566978193155</v>
      </c>
      <c r="P50" s="18">
        <f t="shared" si="2"/>
        <v>7.9436258808456115</v>
      </c>
    </row>
    <row r="51" spans="3:16" ht="15" customHeight="1">
      <c r="C51" s="7" t="s">
        <v>97</v>
      </c>
      <c r="D51" s="2"/>
      <c r="E51" s="2"/>
      <c r="F51" s="2"/>
      <c r="M51" s="2"/>
      <c r="N51" s="17">
        <v>209</v>
      </c>
      <c r="O51" s="18">
        <f t="shared" si="2"/>
        <v>13.021806853582554</v>
      </c>
      <c r="P51" s="18">
        <f t="shared" si="2"/>
        <v>13.3888532991672</v>
      </c>
    </row>
    <row r="52" spans="3:16" ht="15" customHeight="1">
      <c r="C52" s="10" t="s">
        <v>72</v>
      </c>
      <c r="D52" s="11"/>
      <c r="E52" s="11"/>
      <c r="F52" s="11"/>
      <c r="G52" s="11"/>
      <c r="H52" s="11"/>
      <c r="I52" s="11"/>
      <c r="J52" s="11"/>
      <c r="K52" s="11"/>
      <c r="L52" s="11"/>
      <c r="M52" s="11"/>
      <c r="N52" s="19">
        <v>44</v>
      </c>
      <c r="O52" s="20">
        <f t="shared" si="2"/>
        <v>2.7414330218068534</v>
      </c>
      <c r="P52" s="21" t="s">
        <v>73</v>
      </c>
    </row>
    <row r="53" spans="3:16" ht="15" customHeight="1">
      <c r="C53" s="22" t="s">
        <v>74</v>
      </c>
      <c r="D53" s="23"/>
      <c r="E53" s="23"/>
      <c r="F53" s="23"/>
      <c r="G53" s="23"/>
      <c r="H53" s="23"/>
      <c r="I53" s="23"/>
      <c r="J53" s="23"/>
      <c r="K53" s="23"/>
      <c r="L53" s="23"/>
      <c r="M53" s="23"/>
      <c r="N53" s="24">
        <f>SUM(N29:N52)</f>
        <v>3629</v>
      </c>
      <c r="O53" s="25" t="str">
        <f>IF(SUM(O29:O52)&gt;100,"－",SUM(O29:O52))</f>
        <v>－</v>
      </c>
      <c r="P53" s="25" t="str">
        <f>IF(SUM(P29:P52)&gt;100,"－",SUM(P29:P52))</f>
        <v>－</v>
      </c>
    </row>
    <row r="54" ht="15" customHeight="1">
      <c r="M54" s="2"/>
    </row>
    <row r="55" spans="2:13" ht="15" customHeight="1">
      <c r="B55" s="1" t="s">
        <v>98</v>
      </c>
      <c r="M55" s="2"/>
    </row>
    <row r="56" spans="3:16" ht="12" customHeight="1">
      <c r="C56" s="4"/>
      <c r="D56" s="5"/>
      <c r="E56" s="5"/>
      <c r="F56" s="5"/>
      <c r="G56" s="5"/>
      <c r="H56" s="5"/>
      <c r="I56" s="5"/>
      <c r="J56" s="5"/>
      <c r="K56" s="5"/>
      <c r="L56" s="5"/>
      <c r="M56" s="5"/>
      <c r="N56" s="6" t="s">
        <v>56</v>
      </c>
      <c r="O56" s="6" t="s">
        <v>57</v>
      </c>
      <c r="P56" s="6" t="s">
        <v>57</v>
      </c>
    </row>
    <row r="57" spans="3:16" ht="12" customHeight="1">
      <c r="C57" s="7"/>
      <c r="D57" s="2"/>
      <c r="E57" s="2"/>
      <c r="F57" s="2"/>
      <c r="M57" s="2"/>
      <c r="N57" s="8"/>
      <c r="O57" s="8"/>
      <c r="P57" s="9" t="s">
        <v>58</v>
      </c>
    </row>
    <row r="58" spans="3:16" ht="12" customHeight="1">
      <c r="C58" s="10"/>
      <c r="D58" s="11"/>
      <c r="E58" s="11"/>
      <c r="F58" s="11"/>
      <c r="G58" s="11"/>
      <c r="H58" s="11"/>
      <c r="I58" s="11"/>
      <c r="J58" s="11"/>
      <c r="K58" s="11"/>
      <c r="L58" s="11"/>
      <c r="M58" s="11"/>
      <c r="N58" s="12"/>
      <c r="O58" s="13">
        <f>$O$8</f>
        <v>1605</v>
      </c>
      <c r="P58" s="13">
        <f>O58-N76</f>
        <v>1559</v>
      </c>
    </row>
    <row r="59" spans="3:16" ht="15" customHeight="1">
      <c r="C59" s="7" t="s">
        <v>99</v>
      </c>
      <c r="D59" s="2"/>
      <c r="E59" s="2"/>
      <c r="F59" s="2"/>
      <c r="M59" s="2"/>
      <c r="N59" s="14">
        <v>161</v>
      </c>
      <c r="O59" s="15">
        <f aca="true" t="shared" si="3" ref="O59:P76">$N59/O$58*100</f>
        <v>10.031152647975079</v>
      </c>
      <c r="P59" s="15">
        <f t="shared" si="3"/>
        <v>10.327132777421424</v>
      </c>
    </row>
    <row r="60" spans="3:16" ht="15" customHeight="1">
      <c r="C60" s="7" t="s">
        <v>100</v>
      </c>
      <c r="D60" s="2"/>
      <c r="E60" s="2"/>
      <c r="F60" s="2"/>
      <c r="M60" s="2"/>
      <c r="N60" s="17">
        <v>43</v>
      </c>
      <c r="O60" s="18">
        <f t="shared" si="3"/>
        <v>2.679127725856698</v>
      </c>
      <c r="P60" s="18">
        <f t="shared" si="3"/>
        <v>2.758178319435536</v>
      </c>
    </row>
    <row r="61" spans="3:16" ht="15" customHeight="1">
      <c r="C61" s="7" t="s">
        <v>101</v>
      </c>
      <c r="D61" s="2"/>
      <c r="E61" s="2"/>
      <c r="F61" s="2"/>
      <c r="M61" s="2"/>
      <c r="N61" s="17">
        <v>120</v>
      </c>
      <c r="O61" s="18">
        <f t="shared" si="3"/>
        <v>7.476635514018691</v>
      </c>
      <c r="P61" s="18">
        <f t="shared" si="3"/>
        <v>7.6972418216805645</v>
      </c>
    </row>
    <row r="62" spans="3:16" ht="15" customHeight="1">
      <c r="C62" s="7" t="s">
        <v>102</v>
      </c>
      <c r="D62" s="2"/>
      <c r="E62" s="2"/>
      <c r="F62" s="2"/>
      <c r="M62" s="2"/>
      <c r="N62" s="17">
        <v>161</v>
      </c>
      <c r="O62" s="18">
        <f t="shared" si="3"/>
        <v>10.031152647975079</v>
      </c>
      <c r="P62" s="18">
        <f t="shared" si="3"/>
        <v>10.327132777421424</v>
      </c>
    </row>
    <row r="63" spans="3:16" ht="15" customHeight="1">
      <c r="C63" s="7" t="s">
        <v>103</v>
      </c>
      <c r="D63" s="2"/>
      <c r="E63" s="2"/>
      <c r="F63" s="2"/>
      <c r="M63" s="2"/>
      <c r="N63" s="17">
        <v>353</v>
      </c>
      <c r="O63" s="18">
        <f t="shared" si="3"/>
        <v>21.993769470404985</v>
      </c>
      <c r="P63" s="18">
        <f t="shared" si="3"/>
        <v>22.642719692110326</v>
      </c>
    </row>
    <row r="64" spans="3:16" ht="15" customHeight="1">
      <c r="C64" s="7" t="s">
        <v>104</v>
      </c>
      <c r="D64" s="2"/>
      <c r="E64" s="2"/>
      <c r="F64" s="2"/>
      <c r="M64" s="2"/>
      <c r="N64" s="17">
        <v>634</v>
      </c>
      <c r="O64" s="18">
        <f t="shared" si="3"/>
        <v>39.50155763239876</v>
      </c>
      <c r="P64" s="18">
        <f t="shared" si="3"/>
        <v>40.667094291212315</v>
      </c>
    </row>
    <row r="65" spans="3:16" ht="15" customHeight="1">
      <c r="C65" s="7" t="s">
        <v>105</v>
      </c>
      <c r="D65" s="2"/>
      <c r="E65" s="2"/>
      <c r="F65" s="2"/>
      <c r="M65" s="2"/>
      <c r="N65" s="17">
        <v>229</v>
      </c>
      <c r="O65" s="18">
        <f t="shared" si="3"/>
        <v>14.26791277258567</v>
      </c>
      <c r="P65" s="18">
        <f t="shared" si="3"/>
        <v>14.68890314304041</v>
      </c>
    </row>
    <row r="66" spans="3:16" ht="15" customHeight="1">
      <c r="C66" s="7" t="s">
        <v>106</v>
      </c>
      <c r="D66" s="2"/>
      <c r="E66" s="2"/>
      <c r="F66" s="2"/>
      <c r="M66" s="2"/>
      <c r="N66" s="17">
        <v>65</v>
      </c>
      <c r="O66" s="18">
        <f t="shared" si="3"/>
        <v>4.049844236760125</v>
      </c>
      <c r="P66" s="18">
        <f t="shared" si="3"/>
        <v>4.169339320076972</v>
      </c>
    </row>
    <row r="67" spans="3:16" ht="15" customHeight="1">
      <c r="C67" s="7" t="s">
        <v>107</v>
      </c>
      <c r="D67" s="2"/>
      <c r="E67" s="2"/>
      <c r="F67" s="2"/>
      <c r="M67" s="2"/>
      <c r="N67" s="17">
        <v>129</v>
      </c>
      <c r="O67" s="18">
        <f t="shared" si="3"/>
        <v>8.037383177570094</v>
      </c>
      <c r="P67" s="18">
        <f t="shared" si="3"/>
        <v>8.274534958306607</v>
      </c>
    </row>
    <row r="68" spans="3:16" ht="15" customHeight="1">
      <c r="C68" s="7" t="s">
        <v>108</v>
      </c>
      <c r="D68" s="2"/>
      <c r="E68" s="2"/>
      <c r="F68" s="2"/>
      <c r="M68" s="2"/>
      <c r="N68" s="17">
        <v>62</v>
      </c>
      <c r="O68" s="18">
        <f t="shared" si="3"/>
        <v>3.8629283489096577</v>
      </c>
      <c r="P68" s="18">
        <f t="shared" si="3"/>
        <v>3.9769082745349587</v>
      </c>
    </row>
    <row r="69" spans="3:16" ht="15" customHeight="1">
      <c r="C69" s="7" t="s">
        <v>109</v>
      </c>
      <c r="D69" s="2"/>
      <c r="E69" s="2"/>
      <c r="F69" s="2"/>
      <c r="M69" s="2"/>
      <c r="N69" s="17">
        <v>221</v>
      </c>
      <c r="O69" s="18">
        <f t="shared" si="3"/>
        <v>13.769470404984425</v>
      </c>
      <c r="P69" s="18">
        <f t="shared" si="3"/>
        <v>14.175753688261706</v>
      </c>
    </row>
    <row r="70" spans="3:16" ht="15" customHeight="1">
      <c r="C70" s="7" t="s">
        <v>110</v>
      </c>
      <c r="D70" s="2"/>
      <c r="E70" s="2"/>
      <c r="F70" s="2"/>
      <c r="M70" s="2"/>
      <c r="N70" s="17">
        <v>360</v>
      </c>
      <c r="O70" s="18">
        <f t="shared" si="3"/>
        <v>22.429906542056074</v>
      </c>
      <c r="P70" s="18">
        <f t="shared" si="3"/>
        <v>23.091725465041694</v>
      </c>
    </row>
    <row r="71" spans="3:16" ht="15" customHeight="1">
      <c r="C71" s="7" t="s">
        <v>111</v>
      </c>
      <c r="D71" s="2"/>
      <c r="E71" s="2"/>
      <c r="F71" s="2"/>
      <c r="M71" s="2"/>
      <c r="N71" s="17">
        <v>128</v>
      </c>
      <c r="O71" s="18">
        <f t="shared" si="3"/>
        <v>7.975077881619938</v>
      </c>
      <c r="P71" s="18">
        <f t="shared" si="3"/>
        <v>8.210391276459267</v>
      </c>
    </row>
    <row r="72" spans="3:16" ht="15" customHeight="1">
      <c r="C72" s="7" t="s">
        <v>112</v>
      </c>
      <c r="D72" s="2"/>
      <c r="E72" s="2"/>
      <c r="F72" s="2"/>
      <c r="M72" s="2"/>
      <c r="N72" s="17">
        <v>39</v>
      </c>
      <c r="O72" s="18">
        <f t="shared" si="3"/>
        <v>2.4299065420560746</v>
      </c>
      <c r="P72" s="18">
        <f t="shared" si="3"/>
        <v>2.5016035920461834</v>
      </c>
    </row>
    <row r="73" spans="3:16" ht="15" customHeight="1">
      <c r="C73" s="7" t="s">
        <v>113</v>
      </c>
      <c r="D73" s="2"/>
      <c r="E73" s="2"/>
      <c r="F73" s="2"/>
      <c r="M73" s="2"/>
      <c r="N73" s="17">
        <v>259</v>
      </c>
      <c r="O73" s="18">
        <f t="shared" si="3"/>
        <v>16.13707165109034</v>
      </c>
      <c r="P73" s="18">
        <f t="shared" si="3"/>
        <v>16.613213598460554</v>
      </c>
    </row>
    <row r="74" spans="3:16" ht="15" customHeight="1">
      <c r="C74" s="7" t="s">
        <v>114</v>
      </c>
      <c r="D74" s="2"/>
      <c r="E74" s="2"/>
      <c r="F74" s="2"/>
      <c r="M74" s="2"/>
      <c r="N74" s="17">
        <v>397</v>
      </c>
      <c r="O74" s="18">
        <f t="shared" si="3"/>
        <v>24.73520249221184</v>
      </c>
      <c r="P74" s="18">
        <f t="shared" si="3"/>
        <v>25.465041693393204</v>
      </c>
    </row>
    <row r="75" spans="3:16" ht="15" customHeight="1">
      <c r="C75" s="7" t="s">
        <v>115</v>
      </c>
      <c r="D75" s="2"/>
      <c r="E75" s="2"/>
      <c r="F75" s="2"/>
      <c r="M75" s="2"/>
      <c r="N75" s="17">
        <v>222</v>
      </c>
      <c r="O75" s="18">
        <f t="shared" si="3"/>
        <v>13.831775700934578</v>
      </c>
      <c r="P75" s="18">
        <f t="shared" si="3"/>
        <v>14.239897370109045</v>
      </c>
    </row>
    <row r="76" spans="3:16" ht="15" customHeight="1">
      <c r="C76" s="10" t="s">
        <v>72</v>
      </c>
      <c r="D76" s="11"/>
      <c r="E76" s="11"/>
      <c r="F76" s="11"/>
      <c r="G76" s="11"/>
      <c r="H76" s="11"/>
      <c r="I76" s="11"/>
      <c r="J76" s="11"/>
      <c r="K76" s="11"/>
      <c r="L76" s="11"/>
      <c r="M76" s="11"/>
      <c r="N76" s="19">
        <v>46</v>
      </c>
      <c r="O76" s="20">
        <f t="shared" si="3"/>
        <v>2.866043613707165</v>
      </c>
      <c r="P76" s="21" t="s">
        <v>73</v>
      </c>
    </row>
    <row r="77" spans="3:16" ht="15" customHeight="1">
      <c r="C77" s="22" t="s">
        <v>74</v>
      </c>
      <c r="D77" s="23"/>
      <c r="E77" s="23"/>
      <c r="F77" s="23"/>
      <c r="G77" s="23"/>
      <c r="H77" s="23"/>
      <c r="I77" s="23"/>
      <c r="J77" s="23"/>
      <c r="K77" s="23"/>
      <c r="L77" s="23"/>
      <c r="M77" s="23"/>
      <c r="N77" s="24">
        <f>SUM(N59:N76)</f>
        <v>3629</v>
      </c>
      <c r="O77" s="25" t="str">
        <f>IF(SUM(O59:O76)&gt;100,"－",SUM(O59:O76))</f>
        <v>－</v>
      </c>
      <c r="P77" s="25" t="str">
        <f>IF(SUM(P59:P76)&gt;100,"－",SUM(P59:P76))</f>
        <v>－</v>
      </c>
    </row>
    <row r="78" ht="14.25" customHeight="1">
      <c r="M78" s="2"/>
    </row>
    <row r="79" spans="2:13" ht="15" customHeight="1">
      <c r="B79" s="3" t="s">
        <v>116</v>
      </c>
      <c r="M79" s="2"/>
    </row>
    <row r="80" spans="2:13" ht="15" customHeight="1">
      <c r="B80" s="1" t="s">
        <v>590</v>
      </c>
      <c r="M80" s="2"/>
    </row>
    <row r="81" spans="3:16" ht="12" customHeight="1">
      <c r="C81" s="4"/>
      <c r="D81" s="5"/>
      <c r="E81" s="5"/>
      <c r="F81" s="5"/>
      <c r="G81" s="5"/>
      <c r="H81" s="5"/>
      <c r="I81" s="5"/>
      <c r="J81" s="5"/>
      <c r="K81" s="5"/>
      <c r="L81" s="5"/>
      <c r="M81" s="5"/>
      <c r="N81" s="6" t="s">
        <v>56</v>
      </c>
      <c r="O81" s="6" t="s">
        <v>57</v>
      </c>
      <c r="P81" s="6" t="s">
        <v>57</v>
      </c>
    </row>
    <row r="82" spans="3:16" ht="12" customHeight="1">
      <c r="C82" s="7"/>
      <c r="D82" s="2"/>
      <c r="E82" s="2"/>
      <c r="F82" s="2"/>
      <c r="M82" s="2"/>
      <c r="N82" s="8"/>
      <c r="O82" s="8"/>
      <c r="P82" s="9" t="s">
        <v>58</v>
      </c>
    </row>
    <row r="83" spans="3:16" ht="12" customHeight="1">
      <c r="C83" s="10"/>
      <c r="D83" s="11"/>
      <c r="E83" s="11"/>
      <c r="F83" s="11"/>
      <c r="G83" s="11"/>
      <c r="H83" s="11"/>
      <c r="I83" s="11"/>
      <c r="J83" s="11"/>
      <c r="K83" s="11"/>
      <c r="L83" s="11"/>
      <c r="M83" s="11"/>
      <c r="N83" s="12"/>
      <c r="O83" s="13">
        <f>$O$8</f>
        <v>1605</v>
      </c>
      <c r="P83" s="13">
        <f>O83-N96</f>
        <v>1597</v>
      </c>
    </row>
    <row r="84" spans="3:16" ht="15" customHeight="1">
      <c r="C84" s="7" t="s">
        <v>117</v>
      </c>
      <c r="D84" s="2"/>
      <c r="E84" s="2"/>
      <c r="F84" s="2"/>
      <c r="M84" s="2"/>
      <c r="N84" s="26">
        <v>1016</v>
      </c>
      <c r="O84" s="15">
        <f aca="true" t="shared" si="4" ref="O84:P95">$N84/O$83*100</f>
        <v>63.30218068535826</v>
      </c>
      <c r="P84" s="27">
        <f t="shared" si="4"/>
        <v>63.619286161552914</v>
      </c>
    </row>
    <row r="85" spans="3:16" ht="15" customHeight="1">
      <c r="C85" s="7" t="s">
        <v>118</v>
      </c>
      <c r="D85" s="2"/>
      <c r="E85" s="2"/>
      <c r="F85" s="2"/>
      <c r="M85" s="2"/>
      <c r="N85" s="26">
        <v>748</v>
      </c>
      <c r="O85" s="18">
        <f t="shared" si="4"/>
        <v>46.60436137071651</v>
      </c>
      <c r="P85" s="16">
        <f t="shared" si="4"/>
        <v>46.83782091421415</v>
      </c>
    </row>
    <row r="86" spans="3:16" ht="15" customHeight="1">
      <c r="C86" s="7" t="s">
        <v>119</v>
      </c>
      <c r="D86" s="2"/>
      <c r="E86" s="2"/>
      <c r="F86" s="2"/>
      <c r="M86" s="2"/>
      <c r="N86" s="26">
        <v>460</v>
      </c>
      <c r="O86" s="18">
        <f t="shared" si="4"/>
        <v>28.66043613707165</v>
      </c>
      <c r="P86" s="16">
        <f t="shared" si="4"/>
        <v>28.804007514088916</v>
      </c>
    </row>
    <row r="87" spans="3:16" ht="15" customHeight="1">
      <c r="C87" s="7" t="s">
        <v>120</v>
      </c>
      <c r="D87" s="2"/>
      <c r="E87" s="2"/>
      <c r="F87" s="2"/>
      <c r="M87" s="2"/>
      <c r="N87" s="26">
        <v>125</v>
      </c>
      <c r="O87" s="18">
        <f t="shared" si="4"/>
        <v>7.78816199376947</v>
      </c>
      <c r="P87" s="16">
        <f t="shared" si="4"/>
        <v>7.827175954915466</v>
      </c>
    </row>
    <row r="88" spans="3:16" ht="15" customHeight="1">
      <c r="C88" s="7" t="s">
        <v>121</v>
      </c>
      <c r="D88" s="2"/>
      <c r="E88" s="2"/>
      <c r="F88" s="2"/>
      <c r="M88" s="2"/>
      <c r="N88" s="26">
        <v>565</v>
      </c>
      <c r="O88" s="18">
        <f t="shared" si="4"/>
        <v>35.202492211838006</v>
      </c>
      <c r="P88" s="16">
        <f t="shared" si="4"/>
        <v>35.37883531621791</v>
      </c>
    </row>
    <row r="89" spans="3:16" ht="15" customHeight="1">
      <c r="C89" s="7" t="s">
        <v>122</v>
      </c>
      <c r="D89" s="2"/>
      <c r="E89" s="2"/>
      <c r="F89" s="2"/>
      <c r="M89" s="2"/>
      <c r="N89" s="26">
        <v>857</v>
      </c>
      <c r="O89" s="18">
        <f t="shared" si="4"/>
        <v>53.395638629283496</v>
      </c>
      <c r="P89" s="16">
        <f t="shared" si="4"/>
        <v>53.66311834690044</v>
      </c>
    </row>
    <row r="90" spans="3:16" ht="15" customHeight="1">
      <c r="C90" s="7" t="s">
        <v>123</v>
      </c>
      <c r="D90" s="2"/>
      <c r="E90" s="2"/>
      <c r="F90" s="2"/>
      <c r="M90" s="2"/>
      <c r="N90" s="26">
        <v>351</v>
      </c>
      <c r="O90" s="18">
        <f t="shared" si="4"/>
        <v>21.869158878504674</v>
      </c>
      <c r="P90" s="16">
        <f t="shared" si="4"/>
        <v>21.97871008140263</v>
      </c>
    </row>
    <row r="91" spans="3:16" ht="15" customHeight="1">
      <c r="C91" s="7" t="s">
        <v>124</v>
      </c>
      <c r="D91" s="2"/>
      <c r="E91" s="2"/>
      <c r="F91" s="2"/>
      <c r="M91" s="2"/>
      <c r="N91" s="26">
        <v>34</v>
      </c>
      <c r="O91" s="18">
        <f t="shared" si="4"/>
        <v>2.1183800623052957</v>
      </c>
      <c r="P91" s="16">
        <f t="shared" si="4"/>
        <v>2.128991859737007</v>
      </c>
    </row>
    <row r="92" spans="3:16" ht="15" customHeight="1">
      <c r="C92" s="7" t="s">
        <v>125</v>
      </c>
      <c r="D92" s="2"/>
      <c r="E92" s="2"/>
      <c r="F92" s="2"/>
      <c r="M92" s="2"/>
      <c r="N92" s="26">
        <v>202</v>
      </c>
      <c r="O92" s="18">
        <f t="shared" si="4"/>
        <v>12.585669781931463</v>
      </c>
      <c r="P92" s="16">
        <f t="shared" si="4"/>
        <v>12.648716343143393</v>
      </c>
    </row>
    <row r="93" spans="3:16" ht="15" customHeight="1">
      <c r="C93" s="7" t="s">
        <v>126</v>
      </c>
      <c r="D93" s="2"/>
      <c r="E93" s="2"/>
      <c r="F93" s="2"/>
      <c r="M93" s="2"/>
      <c r="N93" s="26">
        <v>452</v>
      </c>
      <c r="O93" s="18">
        <f t="shared" si="4"/>
        <v>28.161993769470406</v>
      </c>
      <c r="P93" s="16">
        <f t="shared" si="4"/>
        <v>28.303068252974327</v>
      </c>
    </row>
    <row r="94" spans="3:16" ht="15" customHeight="1">
      <c r="C94" s="7" t="s">
        <v>127</v>
      </c>
      <c r="D94" s="2"/>
      <c r="E94" s="2"/>
      <c r="F94" s="2"/>
      <c r="M94" s="2"/>
      <c r="N94" s="26">
        <v>195</v>
      </c>
      <c r="O94" s="18">
        <f t="shared" si="4"/>
        <v>12.149532710280374</v>
      </c>
      <c r="P94" s="16">
        <f t="shared" si="4"/>
        <v>12.210394489668127</v>
      </c>
    </row>
    <row r="95" spans="3:16" ht="15" customHeight="1">
      <c r="C95" s="7" t="s">
        <v>128</v>
      </c>
      <c r="D95" s="2"/>
      <c r="E95" s="2"/>
      <c r="F95" s="2"/>
      <c r="M95" s="2"/>
      <c r="N95" s="26">
        <v>13</v>
      </c>
      <c r="O95" s="18">
        <f t="shared" si="4"/>
        <v>0.809968847352025</v>
      </c>
      <c r="P95" s="16">
        <f t="shared" si="4"/>
        <v>0.8140262993112084</v>
      </c>
    </row>
    <row r="96" spans="3:16" ht="15" customHeight="1">
      <c r="C96" s="10" t="s">
        <v>72</v>
      </c>
      <c r="D96" s="11"/>
      <c r="E96" s="11"/>
      <c r="F96" s="11"/>
      <c r="G96" s="11"/>
      <c r="H96" s="11"/>
      <c r="I96" s="11"/>
      <c r="J96" s="11"/>
      <c r="K96" s="11"/>
      <c r="L96" s="11"/>
      <c r="M96" s="11"/>
      <c r="N96" s="28">
        <v>8</v>
      </c>
      <c r="O96" s="20">
        <f>$N96/O$83*100</f>
        <v>0.4984423676012461</v>
      </c>
      <c r="P96" s="21" t="s">
        <v>73</v>
      </c>
    </row>
    <row r="97" spans="3:16" ht="15" customHeight="1">
      <c r="C97" s="22" t="s">
        <v>74</v>
      </c>
      <c r="D97" s="23"/>
      <c r="E97" s="23"/>
      <c r="F97" s="23"/>
      <c r="G97" s="23"/>
      <c r="H97" s="23"/>
      <c r="I97" s="23"/>
      <c r="J97" s="23"/>
      <c r="K97" s="23"/>
      <c r="L97" s="23"/>
      <c r="M97" s="23"/>
      <c r="N97" s="24">
        <f>SUM(N84:N96)</f>
        <v>5026</v>
      </c>
      <c r="O97" s="25" t="str">
        <f>IF(SUM(O84:O96)&gt;100,"－",SUM(O84:O96))</f>
        <v>－</v>
      </c>
      <c r="P97" s="25" t="str">
        <f>IF(SUM(P84:P96)&gt;100,"－",SUM(P84:P96))</f>
        <v>－</v>
      </c>
    </row>
    <row r="98" ht="14.25" customHeight="1">
      <c r="M98" s="2"/>
    </row>
    <row r="99" spans="2:13" ht="15" customHeight="1">
      <c r="B99" s="1" t="s">
        <v>591</v>
      </c>
      <c r="M99" s="2"/>
    </row>
    <row r="100" spans="3:16" ht="12" customHeight="1">
      <c r="C100" s="4"/>
      <c r="D100" s="5"/>
      <c r="E100" s="5"/>
      <c r="F100" s="5"/>
      <c r="G100" s="5"/>
      <c r="H100" s="5"/>
      <c r="I100" s="5"/>
      <c r="J100" s="5"/>
      <c r="K100" s="5"/>
      <c r="L100" s="5"/>
      <c r="M100" s="5"/>
      <c r="N100" s="6" t="s">
        <v>56</v>
      </c>
      <c r="O100" s="6" t="s">
        <v>57</v>
      </c>
      <c r="P100" s="6" t="s">
        <v>57</v>
      </c>
    </row>
    <row r="101" spans="3:16" ht="12" customHeight="1">
      <c r="C101" s="7"/>
      <c r="D101" s="2"/>
      <c r="E101" s="2"/>
      <c r="F101" s="2"/>
      <c r="M101" s="2"/>
      <c r="N101" s="8"/>
      <c r="O101" s="8"/>
      <c r="P101" s="9" t="s">
        <v>58</v>
      </c>
    </row>
    <row r="102" spans="3:16" ht="12" customHeight="1">
      <c r="C102" s="10"/>
      <c r="D102" s="11"/>
      <c r="E102" s="11"/>
      <c r="F102" s="11"/>
      <c r="G102" s="11"/>
      <c r="H102" s="11"/>
      <c r="I102" s="11"/>
      <c r="J102" s="11"/>
      <c r="K102" s="11"/>
      <c r="L102" s="11"/>
      <c r="M102" s="11"/>
      <c r="N102" s="12"/>
      <c r="O102" s="13">
        <f>$O$8</f>
        <v>1605</v>
      </c>
      <c r="P102" s="13">
        <f>O102-N116</f>
        <v>1579</v>
      </c>
    </row>
    <row r="103" spans="3:16" ht="15" customHeight="1">
      <c r="C103" s="7" t="s">
        <v>129</v>
      </c>
      <c r="D103" s="2"/>
      <c r="E103" s="2"/>
      <c r="F103" s="2"/>
      <c r="M103" s="2"/>
      <c r="N103" s="26">
        <v>924</v>
      </c>
      <c r="O103" s="15">
        <f aca="true" t="shared" si="5" ref="O103:P115">$N103/O$83*100</f>
        <v>57.570093457943926</v>
      </c>
      <c r="P103" s="27">
        <f t="shared" si="5"/>
        <v>57.85848465873513</v>
      </c>
    </row>
    <row r="104" spans="3:16" ht="15" customHeight="1">
      <c r="C104" s="7" t="s">
        <v>130</v>
      </c>
      <c r="D104" s="2"/>
      <c r="E104" s="2"/>
      <c r="F104" s="2"/>
      <c r="M104" s="2"/>
      <c r="N104" s="26">
        <v>701</v>
      </c>
      <c r="O104" s="18">
        <f t="shared" si="5"/>
        <v>43.67601246105919</v>
      </c>
      <c r="P104" s="16">
        <f t="shared" si="5"/>
        <v>43.894802755165934</v>
      </c>
    </row>
    <row r="105" spans="3:16" ht="15" customHeight="1">
      <c r="C105" s="7" t="s">
        <v>131</v>
      </c>
      <c r="D105" s="2"/>
      <c r="E105" s="2"/>
      <c r="F105" s="2"/>
      <c r="M105" s="2"/>
      <c r="N105" s="26">
        <v>126</v>
      </c>
      <c r="O105" s="18">
        <f t="shared" si="5"/>
        <v>7.850467289719626</v>
      </c>
      <c r="P105" s="16">
        <f t="shared" si="5"/>
        <v>7.889793362554791</v>
      </c>
    </row>
    <row r="106" spans="3:16" ht="15" customHeight="1">
      <c r="C106" s="7" t="s">
        <v>132</v>
      </c>
      <c r="D106" s="2"/>
      <c r="E106" s="2"/>
      <c r="F106" s="2"/>
      <c r="M106" s="2"/>
      <c r="N106" s="26">
        <v>96</v>
      </c>
      <c r="O106" s="18">
        <f t="shared" si="5"/>
        <v>5.981308411214954</v>
      </c>
      <c r="P106" s="16">
        <f t="shared" si="5"/>
        <v>6.011271133375078</v>
      </c>
    </row>
    <row r="107" spans="3:16" ht="15" customHeight="1">
      <c r="C107" s="7" t="s">
        <v>133</v>
      </c>
      <c r="D107" s="2"/>
      <c r="E107" s="2"/>
      <c r="F107" s="2"/>
      <c r="M107" s="2"/>
      <c r="N107" s="26">
        <v>425</v>
      </c>
      <c r="O107" s="18">
        <f t="shared" si="5"/>
        <v>26.479750778816197</v>
      </c>
      <c r="P107" s="16">
        <f t="shared" si="5"/>
        <v>26.612398246712587</v>
      </c>
    </row>
    <row r="108" spans="3:16" ht="15" customHeight="1">
      <c r="C108" s="7" t="s">
        <v>134</v>
      </c>
      <c r="D108" s="2"/>
      <c r="E108" s="2"/>
      <c r="F108" s="2"/>
      <c r="M108" s="2"/>
      <c r="N108" s="26">
        <v>294</v>
      </c>
      <c r="O108" s="18">
        <f t="shared" si="5"/>
        <v>18.317757009345794</v>
      </c>
      <c r="P108" s="16">
        <f t="shared" si="5"/>
        <v>18.409517845961176</v>
      </c>
    </row>
    <row r="109" spans="3:16" ht="15" customHeight="1">
      <c r="C109" s="7" t="s">
        <v>135</v>
      </c>
      <c r="D109" s="2"/>
      <c r="E109" s="2"/>
      <c r="F109" s="2"/>
      <c r="M109" s="2"/>
      <c r="N109" s="26">
        <v>140</v>
      </c>
      <c r="O109" s="18">
        <f t="shared" si="5"/>
        <v>8.722741433021806</v>
      </c>
      <c r="P109" s="16">
        <f t="shared" si="5"/>
        <v>8.766437069505322</v>
      </c>
    </row>
    <row r="110" spans="3:16" ht="15" customHeight="1">
      <c r="C110" s="7" t="s">
        <v>136</v>
      </c>
      <c r="D110" s="2"/>
      <c r="E110" s="2"/>
      <c r="F110" s="2"/>
      <c r="M110" s="2"/>
      <c r="N110" s="26">
        <v>109</v>
      </c>
      <c r="O110" s="18">
        <f t="shared" si="5"/>
        <v>6.7912772585669785</v>
      </c>
      <c r="P110" s="16">
        <f t="shared" si="5"/>
        <v>6.825297432686287</v>
      </c>
    </row>
    <row r="111" spans="3:16" ht="15" customHeight="1">
      <c r="C111" s="7" t="s">
        <v>137</v>
      </c>
      <c r="D111" s="2"/>
      <c r="E111" s="2"/>
      <c r="F111" s="2"/>
      <c r="M111" s="2"/>
      <c r="N111" s="26">
        <v>136</v>
      </c>
      <c r="O111" s="18">
        <f t="shared" si="5"/>
        <v>8.473520249221183</v>
      </c>
      <c r="P111" s="16">
        <f t="shared" si="5"/>
        <v>8.515967438948028</v>
      </c>
    </row>
    <row r="112" spans="3:16" ht="15" customHeight="1">
      <c r="C112" s="7" t="s">
        <v>138</v>
      </c>
      <c r="D112" s="2"/>
      <c r="E112" s="2"/>
      <c r="F112" s="2"/>
      <c r="M112" s="2"/>
      <c r="N112" s="26">
        <v>89</v>
      </c>
      <c r="O112" s="18">
        <f t="shared" si="5"/>
        <v>5.545171339563863</v>
      </c>
      <c r="P112" s="16">
        <f t="shared" si="5"/>
        <v>5.572949279899812</v>
      </c>
    </row>
    <row r="113" spans="3:16" ht="15" customHeight="1">
      <c r="C113" s="7" t="s">
        <v>139</v>
      </c>
      <c r="D113" s="2"/>
      <c r="E113" s="2"/>
      <c r="F113" s="2"/>
      <c r="M113" s="2"/>
      <c r="N113" s="26">
        <v>417</v>
      </c>
      <c r="O113" s="18">
        <f t="shared" si="5"/>
        <v>25.981308411214954</v>
      </c>
      <c r="P113" s="16">
        <f t="shared" si="5"/>
        <v>26.111458985597995</v>
      </c>
    </row>
    <row r="114" spans="3:16" ht="15" customHeight="1">
      <c r="C114" s="7" t="s">
        <v>140</v>
      </c>
      <c r="D114" s="2"/>
      <c r="E114" s="2"/>
      <c r="F114" s="2"/>
      <c r="M114" s="2"/>
      <c r="N114" s="26">
        <v>60</v>
      </c>
      <c r="O114" s="18">
        <f t="shared" si="5"/>
        <v>3.7383177570093453</v>
      </c>
      <c r="P114" s="16">
        <f t="shared" si="5"/>
        <v>3.757044458359424</v>
      </c>
    </row>
    <row r="115" spans="3:16" ht="15" customHeight="1">
      <c r="C115" s="7" t="s">
        <v>141</v>
      </c>
      <c r="D115" s="2"/>
      <c r="E115" s="2"/>
      <c r="F115" s="2"/>
      <c r="M115" s="2"/>
      <c r="N115" s="26">
        <v>240</v>
      </c>
      <c r="O115" s="18">
        <f t="shared" si="5"/>
        <v>14.953271028037381</v>
      </c>
      <c r="P115" s="16">
        <f t="shared" si="5"/>
        <v>15.028177833437695</v>
      </c>
    </row>
    <row r="116" spans="3:16" ht="15" customHeight="1">
      <c r="C116" s="10" t="s">
        <v>72</v>
      </c>
      <c r="D116" s="11"/>
      <c r="E116" s="11"/>
      <c r="F116" s="11"/>
      <c r="G116" s="11"/>
      <c r="H116" s="11"/>
      <c r="I116" s="11"/>
      <c r="J116" s="11"/>
      <c r="K116" s="11"/>
      <c r="L116" s="11"/>
      <c r="M116" s="11"/>
      <c r="N116" s="28">
        <v>26</v>
      </c>
      <c r="O116" s="20">
        <f>$N116/O$102*100</f>
        <v>1.61993769470405</v>
      </c>
      <c r="P116" s="21" t="s">
        <v>73</v>
      </c>
    </row>
    <row r="117" spans="3:16" ht="15" customHeight="1">
      <c r="C117" s="22" t="s">
        <v>74</v>
      </c>
      <c r="D117" s="23"/>
      <c r="E117" s="23"/>
      <c r="F117" s="23"/>
      <c r="G117" s="23"/>
      <c r="H117" s="23"/>
      <c r="I117" s="23"/>
      <c r="J117" s="23"/>
      <c r="K117" s="23"/>
      <c r="L117" s="23"/>
      <c r="M117" s="23"/>
      <c r="N117" s="24">
        <f>SUM(N103:N116)</f>
        <v>3783</v>
      </c>
      <c r="O117" s="25" t="str">
        <f>IF(SUM(O103:O116)&gt;100,"－",SUM(O103:O116))</f>
        <v>－</v>
      </c>
      <c r="P117" s="25" t="str">
        <f>IF(SUM(P103:P116)&gt;100,"－",SUM(P103:P116))</f>
        <v>－</v>
      </c>
    </row>
    <row r="118" spans="3:16" ht="15" customHeight="1">
      <c r="C118" s="29"/>
      <c r="D118" s="30"/>
      <c r="E118" s="30"/>
      <c r="F118" s="30"/>
      <c r="G118" s="30"/>
      <c r="H118" s="30"/>
      <c r="I118" s="30"/>
      <c r="J118" s="30"/>
      <c r="K118" s="30"/>
      <c r="L118" s="30"/>
      <c r="M118" s="30"/>
      <c r="N118" s="31"/>
      <c r="O118" s="32"/>
      <c r="P118" s="32"/>
    </row>
    <row r="119" spans="2:13" ht="15" customHeight="1">
      <c r="B119" s="3" t="s">
        <v>142</v>
      </c>
      <c r="M119" s="2"/>
    </row>
    <row r="120" spans="2:13" ht="15" customHeight="1">
      <c r="B120" s="1" t="s">
        <v>596</v>
      </c>
      <c r="M120" s="2"/>
    </row>
    <row r="121" spans="3:13" ht="15" customHeight="1">
      <c r="C121" s="1" t="s">
        <v>143</v>
      </c>
      <c r="M121" s="2"/>
    </row>
    <row r="122" spans="3:16" ht="12" customHeight="1">
      <c r="C122" s="4"/>
      <c r="D122" s="5"/>
      <c r="E122" s="5"/>
      <c r="F122" s="5"/>
      <c r="G122" s="5"/>
      <c r="H122" s="5"/>
      <c r="I122" s="5"/>
      <c r="J122" s="5"/>
      <c r="K122" s="5"/>
      <c r="L122" s="5"/>
      <c r="M122" s="33"/>
      <c r="N122" s="6" t="s">
        <v>56</v>
      </c>
      <c r="O122" s="6" t="s">
        <v>57</v>
      </c>
      <c r="P122" s="6" t="s">
        <v>57</v>
      </c>
    </row>
    <row r="123" spans="3:16" ht="12" customHeight="1">
      <c r="C123" s="7"/>
      <c r="D123" s="2"/>
      <c r="E123" s="2"/>
      <c r="F123" s="2"/>
      <c r="M123" s="34"/>
      <c r="N123" s="8"/>
      <c r="O123" s="8"/>
      <c r="P123" s="9" t="s">
        <v>58</v>
      </c>
    </row>
    <row r="124" spans="3:16" ht="12" customHeight="1">
      <c r="C124" s="10"/>
      <c r="D124" s="11"/>
      <c r="E124" s="11"/>
      <c r="F124" s="11"/>
      <c r="G124" s="11"/>
      <c r="H124" s="11"/>
      <c r="I124" s="11"/>
      <c r="J124" s="11"/>
      <c r="K124" s="11"/>
      <c r="L124" s="11"/>
      <c r="M124" s="35"/>
      <c r="N124" s="12"/>
      <c r="O124" s="13">
        <f>$O$8</f>
        <v>1605</v>
      </c>
      <c r="P124" s="13">
        <f>O124-N129</f>
        <v>1596</v>
      </c>
    </row>
    <row r="125" spans="3:16" ht="15" customHeight="1">
      <c r="C125" s="7" t="s">
        <v>144</v>
      </c>
      <c r="D125" s="2"/>
      <c r="E125" s="2"/>
      <c r="F125" s="2"/>
      <c r="M125" s="2"/>
      <c r="N125" s="14">
        <v>1060</v>
      </c>
      <c r="O125" s="15">
        <f aca="true" t="shared" si="6" ref="O125:P128">$N125/O$124*100</f>
        <v>66.04361370716511</v>
      </c>
      <c r="P125" s="15">
        <f t="shared" si="6"/>
        <v>66.41604010025063</v>
      </c>
    </row>
    <row r="126" spans="3:16" ht="15" customHeight="1">
      <c r="C126" s="7" t="s">
        <v>145</v>
      </c>
      <c r="D126" s="2"/>
      <c r="E126" s="2"/>
      <c r="F126" s="2"/>
      <c r="M126" s="2"/>
      <c r="N126" s="17">
        <v>318</v>
      </c>
      <c r="O126" s="18">
        <f t="shared" si="6"/>
        <v>19.813084112149532</v>
      </c>
      <c r="P126" s="18">
        <f t="shared" si="6"/>
        <v>19.924812030075188</v>
      </c>
    </row>
    <row r="127" spans="3:16" ht="15" customHeight="1">
      <c r="C127" s="7" t="s">
        <v>146</v>
      </c>
      <c r="D127" s="2"/>
      <c r="E127" s="2"/>
      <c r="F127" s="2"/>
      <c r="M127" s="2"/>
      <c r="N127" s="17">
        <v>141</v>
      </c>
      <c r="O127" s="18">
        <f t="shared" si="6"/>
        <v>8.785046728971963</v>
      </c>
      <c r="P127" s="18">
        <f t="shared" si="6"/>
        <v>8.834586466165414</v>
      </c>
    </row>
    <row r="128" spans="3:16" ht="15" customHeight="1">
      <c r="C128" s="7" t="s">
        <v>147</v>
      </c>
      <c r="D128" s="2"/>
      <c r="E128" s="2"/>
      <c r="F128" s="2"/>
      <c r="M128" s="2"/>
      <c r="N128" s="17">
        <v>78</v>
      </c>
      <c r="O128" s="18">
        <f t="shared" si="6"/>
        <v>4.859813084112149</v>
      </c>
      <c r="P128" s="18">
        <f t="shared" si="6"/>
        <v>4.887218045112782</v>
      </c>
    </row>
    <row r="129" spans="3:16" ht="15" customHeight="1">
      <c r="C129" s="10" t="s">
        <v>72</v>
      </c>
      <c r="D129" s="11"/>
      <c r="E129" s="11"/>
      <c r="F129" s="11"/>
      <c r="G129" s="11"/>
      <c r="H129" s="11"/>
      <c r="I129" s="11"/>
      <c r="J129" s="11"/>
      <c r="K129" s="11"/>
      <c r="L129" s="11"/>
      <c r="M129" s="11"/>
      <c r="N129" s="19">
        <v>9</v>
      </c>
      <c r="O129" s="20">
        <f>$N129/O$124*100</f>
        <v>0.5607476635514018</v>
      </c>
      <c r="P129" s="21" t="s">
        <v>73</v>
      </c>
    </row>
    <row r="130" spans="3:16" ht="15" customHeight="1">
      <c r="C130" s="22" t="s">
        <v>74</v>
      </c>
      <c r="D130" s="23"/>
      <c r="E130" s="23"/>
      <c r="F130" s="23"/>
      <c r="G130" s="23"/>
      <c r="H130" s="23"/>
      <c r="I130" s="23"/>
      <c r="J130" s="23"/>
      <c r="K130" s="23"/>
      <c r="L130" s="23"/>
      <c r="M130" s="36"/>
      <c r="N130" s="24">
        <f>SUM(N125:N129)</f>
        <v>1606</v>
      </c>
      <c r="O130" s="25" t="str">
        <f>IF(SUM(O125:O129)&gt;100,"－",SUM(O125:O129))</f>
        <v>－</v>
      </c>
      <c r="P130" s="25" t="str">
        <f>IF(SUM(P125:P129)&gt;100,"－",SUM(P125:P129))</f>
        <v>－</v>
      </c>
    </row>
    <row r="131" ht="15" customHeight="1">
      <c r="M131" s="2"/>
    </row>
    <row r="132" spans="2:14" ht="13.5" customHeight="1">
      <c r="B132" s="1" t="s">
        <v>594</v>
      </c>
      <c r="M132" s="2"/>
      <c r="N132" s="2"/>
    </row>
    <row r="133" spans="2:13" ht="15" customHeight="1">
      <c r="B133" s="1" t="s">
        <v>595</v>
      </c>
      <c r="M133" s="2"/>
    </row>
    <row r="134" spans="3:16" ht="12" customHeight="1">
      <c r="C134" s="4"/>
      <c r="D134" s="5"/>
      <c r="E134" s="5"/>
      <c r="F134" s="5"/>
      <c r="G134" s="5"/>
      <c r="H134" s="5"/>
      <c r="I134" s="5"/>
      <c r="J134" s="5"/>
      <c r="K134" s="5"/>
      <c r="L134" s="5"/>
      <c r="M134" s="33"/>
      <c r="N134" s="6" t="s">
        <v>56</v>
      </c>
      <c r="O134" s="6" t="s">
        <v>57</v>
      </c>
      <c r="P134" s="6" t="s">
        <v>57</v>
      </c>
    </row>
    <row r="135" spans="3:16" ht="12" customHeight="1">
      <c r="C135" s="7"/>
      <c r="D135" s="2"/>
      <c r="E135" s="2"/>
      <c r="F135" s="2"/>
      <c r="M135" s="34"/>
      <c r="N135" s="8"/>
      <c r="O135" s="8"/>
      <c r="P135" s="9" t="s">
        <v>58</v>
      </c>
    </row>
    <row r="136" spans="3:16" ht="12" customHeight="1">
      <c r="C136" s="10"/>
      <c r="D136" s="11"/>
      <c r="E136" s="11"/>
      <c r="F136" s="11"/>
      <c r="G136" s="11"/>
      <c r="H136" s="11"/>
      <c r="I136" s="11"/>
      <c r="J136" s="11"/>
      <c r="K136" s="11"/>
      <c r="L136" s="11"/>
      <c r="M136" s="35"/>
      <c r="N136" s="12"/>
      <c r="O136" s="13">
        <f>N125</f>
        <v>1060</v>
      </c>
      <c r="P136" s="13">
        <f>O136-N142</f>
        <v>1059</v>
      </c>
    </row>
    <row r="137" spans="3:16" ht="15" customHeight="1">
      <c r="C137" s="7" t="s">
        <v>148</v>
      </c>
      <c r="D137" s="2"/>
      <c r="E137" s="2"/>
      <c r="F137" s="2"/>
      <c r="M137" s="2"/>
      <c r="N137" s="14">
        <v>1023</v>
      </c>
      <c r="O137" s="15">
        <f aca="true" t="shared" si="7" ref="O137:P141">$N137/O$136*100</f>
        <v>96.50943396226414</v>
      </c>
      <c r="P137" s="15">
        <f t="shared" si="7"/>
        <v>96.60056657223795</v>
      </c>
    </row>
    <row r="138" spans="3:16" ht="15" customHeight="1">
      <c r="C138" s="7" t="s">
        <v>149</v>
      </c>
      <c r="D138" s="2"/>
      <c r="E138" s="2"/>
      <c r="F138" s="2"/>
      <c r="M138" s="2"/>
      <c r="N138" s="17">
        <v>748</v>
      </c>
      <c r="O138" s="18">
        <f t="shared" si="7"/>
        <v>70.56603773584905</v>
      </c>
      <c r="P138" s="18">
        <f t="shared" si="7"/>
        <v>70.63267233238905</v>
      </c>
    </row>
    <row r="139" spans="3:16" ht="15" customHeight="1">
      <c r="C139" s="7" t="s">
        <v>150</v>
      </c>
      <c r="D139" s="2"/>
      <c r="E139" s="2"/>
      <c r="F139" s="2"/>
      <c r="M139" s="2"/>
      <c r="N139" s="17">
        <v>232</v>
      </c>
      <c r="O139" s="18">
        <f t="shared" si="7"/>
        <v>21.88679245283019</v>
      </c>
      <c r="P139" s="18">
        <f t="shared" si="7"/>
        <v>21.907459867799812</v>
      </c>
    </row>
    <row r="140" spans="3:16" ht="15" customHeight="1">
      <c r="C140" s="7" t="s">
        <v>151</v>
      </c>
      <c r="D140" s="2"/>
      <c r="E140" s="2"/>
      <c r="F140" s="2"/>
      <c r="M140" s="2"/>
      <c r="N140" s="17">
        <v>169</v>
      </c>
      <c r="O140" s="18">
        <f t="shared" si="7"/>
        <v>15.943396226415093</v>
      </c>
      <c r="P140" s="18">
        <f t="shared" si="7"/>
        <v>15.958451369216242</v>
      </c>
    </row>
    <row r="141" spans="3:16" ht="15" customHeight="1">
      <c r="C141" s="7" t="s">
        <v>152</v>
      </c>
      <c r="D141" s="2"/>
      <c r="E141" s="2"/>
      <c r="F141" s="2"/>
      <c r="M141" s="2"/>
      <c r="N141" s="17">
        <v>580</v>
      </c>
      <c r="O141" s="18">
        <f t="shared" si="7"/>
        <v>54.71698113207547</v>
      </c>
      <c r="P141" s="18">
        <f t="shared" si="7"/>
        <v>54.768649669499524</v>
      </c>
    </row>
    <row r="142" spans="3:16" ht="15" customHeight="1">
      <c r="C142" s="10" t="s">
        <v>72</v>
      </c>
      <c r="D142" s="11"/>
      <c r="E142" s="11"/>
      <c r="F142" s="11"/>
      <c r="G142" s="11"/>
      <c r="H142" s="11"/>
      <c r="I142" s="11"/>
      <c r="J142" s="11"/>
      <c r="K142" s="11"/>
      <c r="L142" s="11"/>
      <c r="M142" s="11"/>
      <c r="N142" s="19">
        <v>1</v>
      </c>
      <c r="O142" s="20">
        <f>$N142/O$136*100</f>
        <v>0.09433962264150944</v>
      </c>
      <c r="P142" s="21" t="s">
        <v>73</v>
      </c>
    </row>
    <row r="143" spans="3:16" ht="15" customHeight="1">
      <c r="C143" s="22" t="s">
        <v>74</v>
      </c>
      <c r="D143" s="23"/>
      <c r="E143" s="23"/>
      <c r="F143" s="23"/>
      <c r="G143" s="23"/>
      <c r="H143" s="23"/>
      <c r="I143" s="23"/>
      <c r="J143" s="23"/>
      <c r="K143" s="23"/>
      <c r="L143" s="23"/>
      <c r="M143" s="36"/>
      <c r="N143" s="24">
        <f>SUM(N137:N142)</f>
        <v>2753</v>
      </c>
      <c r="O143" s="25" t="str">
        <f>IF(SUM(O137:O142)&gt;100,"－",SUM(O137:O142))</f>
        <v>－</v>
      </c>
      <c r="P143" s="25" t="str">
        <f>IF(SUM(P137:P142)&gt;100,"－",SUM(P137:P142))</f>
        <v>－</v>
      </c>
    </row>
    <row r="144" spans="13:14" ht="15" customHeight="1">
      <c r="M144" s="2"/>
      <c r="N144" s="2"/>
    </row>
    <row r="145" spans="2:14" ht="13.5" customHeight="1">
      <c r="B145" s="1" t="s">
        <v>593</v>
      </c>
      <c r="M145" s="2"/>
      <c r="N145" s="2"/>
    </row>
    <row r="146" spans="2:14" ht="15" customHeight="1">
      <c r="B146" s="1" t="s">
        <v>592</v>
      </c>
      <c r="M146" s="2"/>
      <c r="N146" s="2"/>
    </row>
    <row r="147" spans="3:16" ht="12" customHeight="1">
      <c r="C147" s="4"/>
      <c r="D147" s="5"/>
      <c r="E147" s="5"/>
      <c r="F147" s="5"/>
      <c r="G147" s="5"/>
      <c r="H147" s="5"/>
      <c r="I147" s="5"/>
      <c r="J147" s="5"/>
      <c r="K147" s="5"/>
      <c r="L147" s="5"/>
      <c r="M147" s="33"/>
      <c r="N147" s="6" t="s">
        <v>56</v>
      </c>
      <c r="O147" s="6" t="s">
        <v>57</v>
      </c>
      <c r="P147" s="6" t="s">
        <v>57</v>
      </c>
    </row>
    <row r="148" spans="3:16" ht="12" customHeight="1">
      <c r="C148" s="7"/>
      <c r="D148" s="2"/>
      <c r="E148" s="2"/>
      <c r="F148" s="2"/>
      <c r="M148" s="34"/>
      <c r="N148" s="8"/>
      <c r="O148" s="8"/>
      <c r="P148" s="9" t="s">
        <v>58</v>
      </c>
    </row>
    <row r="149" spans="3:16" ht="12" customHeight="1">
      <c r="C149" s="10"/>
      <c r="D149" s="11"/>
      <c r="E149" s="11"/>
      <c r="F149" s="11"/>
      <c r="G149" s="11"/>
      <c r="H149" s="11"/>
      <c r="I149" s="11"/>
      <c r="J149" s="11"/>
      <c r="K149" s="11"/>
      <c r="L149" s="11"/>
      <c r="M149" s="35"/>
      <c r="N149" s="12"/>
      <c r="O149" s="13">
        <f>N126</f>
        <v>318</v>
      </c>
      <c r="P149" s="13">
        <f>O149-N155</f>
        <v>261</v>
      </c>
    </row>
    <row r="150" spans="3:16" ht="15" customHeight="1">
      <c r="C150" s="7" t="s">
        <v>153</v>
      </c>
      <c r="D150" s="2"/>
      <c r="E150" s="2"/>
      <c r="F150" s="2"/>
      <c r="M150" s="2"/>
      <c r="N150" s="14">
        <v>132</v>
      </c>
      <c r="O150" s="15">
        <f aca="true" t="shared" si="8" ref="O150:P154">$N150/O$149*100</f>
        <v>41.509433962264154</v>
      </c>
      <c r="P150" s="15">
        <f t="shared" si="8"/>
        <v>50.57471264367817</v>
      </c>
    </row>
    <row r="151" spans="3:16" ht="15" customHeight="1">
      <c r="C151" s="7" t="s">
        <v>154</v>
      </c>
      <c r="D151" s="2"/>
      <c r="E151" s="2"/>
      <c r="F151" s="2"/>
      <c r="M151" s="2"/>
      <c r="N151" s="17">
        <v>58</v>
      </c>
      <c r="O151" s="18">
        <f t="shared" si="8"/>
        <v>18.238993710691823</v>
      </c>
      <c r="P151" s="18">
        <f t="shared" si="8"/>
        <v>22.22222222222222</v>
      </c>
    </row>
    <row r="152" spans="3:16" ht="15" customHeight="1">
      <c r="C152" s="7" t="s">
        <v>155</v>
      </c>
      <c r="D152" s="2"/>
      <c r="E152" s="2"/>
      <c r="F152" s="2"/>
      <c r="M152" s="2"/>
      <c r="N152" s="17">
        <v>59</v>
      </c>
      <c r="O152" s="18">
        <f t="shared" si="8"/>
        <v>18.553459119496853</v>
      </c>
      <c r="P152" s="18">
        <f t="shared" si="8"/>
        <v>22.60536398467433</v>
      </c>
    </row>
    <row r="153" spans="3:16" ht="15" customHeight="1">
      <c r="C153" s="7" t="s">
        <v>156</v>
      </c>
      <c r="D153" s="2"/>
      <c r="E153" s="2"/>
      <c r="F153" s="2"/>
      <c r="M153" s="2"/>
      <c r="N153" s="17">
        <v>57</v>
      </c>
      <c r="O153" s="18">
        <f t="shared" si="8"/>
        <v>17.92452830188679</v>
      </c>
      <c r="P153" s="18">
        <f t="shared" si="8"/>
        <v>21.839080459770116</v>
      </c>
    </row>
    <row r="154" spans="3:16" ht="15" customHeight="1">
      <c r="C154" s="7" t="s">
        <v>157</v>
      </c>
      <c r="D154" s="2"/>
      <c r="E154" s="2"/>
      <c r="F154" s="2"/>
      <c r="M154" s="2"/>
      <c r="N154" s="17">
        <v>86</v>
      </c>
      <c r="O154" s="18">
        <f t="shared" si="8"/>
        <v>27.044025157232703</v>
      </c>
      <c r="P154" s="18">
        <f t="shared" si="8"/>
        <v>32.95019157088122</v>
      </c>
    </row>
    <row r="155" spans="3:16" ht="15" customHeight="1">
      <c r="C155" s="10" t="s">
        <v>72</v>
      </c>
      <c r="D155" s="11"/>
      <c r="E155" s="11"/>
      <c r="F155" s="11"/>
      <c r="G155" s="11"/>
      <c r="H155" s="11"/>
      <c r="I155" s="11"/>
      <c r="J155" s="11"/>
      <c r="K155" s="11"/>
      <c r="L155" s="11"/>
      <c r="M155" s="11"/>
      <c r="N155" s="19">
        <v>57</v>
      </c>
      <c r="O155" s="20">
        <f>$N155/O$149*100</f>
        <v>17.92452830188679</v>
      </c>
      <c r="P155" s="21" t="s">
        <v>73</v>
      </c>
    </row>
    <row r="156" spans="3:16" ht="15" customHeight="1">
      <c r="C156" s="22" t="s">
        <v>74</v>
      </c>
      <c r="D156" s="23"/>
      <c r="E156" s="23"/>
      <c r="F156" s="23"/>
      <c r="G156" s="23"/>
      <c r="H156" s="23"/>
      <c r="I156" s="23"/>
      <c r="J156" s="23"/>
      <c r="K156" s="23"/>
      <c r="L156" s="23"/>
      <c r="M156" s="36"/>
      <c r="N156" s="24">
        <f>SUM(N150:N155)</f>
        <v>449</v>
      </c>
      <c r="O156" s="25" t="str">
        <f>IF(SUM(O150:O155)&gt;100,"－",SUM(O150:O155))</f>
        <v>－</v>
      </c>
      <c r="P156" s="25" t="str">
        <f>IF(SUM(P150:P155)&gt;100,"－",SUM(P150:P155))</f>
        <v>－</v>
      </c>
    </row>
    <row r="157" spans="3:16" ht="15" customHeight="1">
      <c r="C157" s="30"/>
      <c r="D157" s="30"/>
      <c r="E157" s="30"/>
      <c r="F157" s="30"/>
      <c r="G157" s="30"/>
      <c r="H157" s="30"/>
      <c r="I157" s="30"/>
      <c r="J157" s="30"/>
      <c r="K157" s="30"/>
      <c r="L157" s="30"/>
      <c r="M157" s="30"/>
      <c r="N157" s="31"/>
      <c r="O157" s="32"/>
      <c r="P157" s="32"/>
    </row>
    <row r="158" spans="2:13" ht="15" customHeight="1">
      <c r="B158" s="3" t="s">
        <v>158</v>
      </c>
      <c r="M158" s="2"/>
    </row>
    <row r="159" spans="2:13" ht="14.25" customHeight="1">
      <c r="B159" s="1" t="s">
        <v>159</v>
      </c>
      <c r="M159" s="2"/>
    </row>
    <row r="160" spans="3:16" ht="12" customHeight="1">
      <c r="C160" s="4"/>
      <c r="D160" s="5"/>
      <c r="E160" s="5"/>
      <c r="F160" s="5"/>
      <c r="G160" s="5"/>
      <c r="H160" s="5"/>
      <c r="I160" s="5"/>
      <c r="J160" s="5"/>
      <c r="K160" s="5"/>
      <c r="L160" s="5"/>
      <c r="M160" s="5"/>
      <c r="N160" s="6" t="s">
        <v>56</v>
      </c>
      <c r="O160" s="6" t="s">
        <v>57</v>
      </c>
      <c r="P160" s="6" t="s">
        <v>57</v>
      </c>
    </row>
    <row r="161" spans="3:16" ht="12" customHeight="1">
      <c r="C161" s="7"/>
      <c r="D161" s="2"/>
      <c r="E161" s="2"/>
      <c r="F161" s="2"/>
      <c r="M161" s="2"/>
      <c r="N161" s="8"/>
      <c r="O161" s="8"/>
      <c r="P161" s="9" t="s">
        <v>58</v>
      </c>
    </row>
    <row r="162" spans="3:16" ht="12" customHeight="1">
      <c r="C162" s="10"/>
      <c r="D162" s="11"/>
      <c r="E162" s="11"/>
      <c r="F162" s="11"/>
      <c r="G162" s="11"/>
      <c r="H162" s="11"/>
      <c r="I162" s="11"/>
      <c r="J162" s="11"/>
      <c r="K162" s="11"/>
      <c r="L162" s="11"/>
      <c r="M162" s="11"/>
      <c r="N162" s="12"/>
      <c r="O162" s="13">
        <f>$O$8</f>
        <v>1605</v>
      </c>
      <c r="P162" s="13">
        <f>O162-N176</f>
        <v>1240</v>
      </c>
    </row>
    <row r="163" spans="3:16" ht="15" customHeight="1">
      <c r="C163" s="7" t="s">
        <v>160</v>
      </c>
      <c r="D163" s="2"/>
      <c r="E163" s="2"/>
      <c r="F163" s="2"/>
      <c r="M163" s="2"/>
      <c r="N163" s="14">
        <v>263</v>
      </c>
      <c r="O163" s="15">
        <f aca="true" t="shared" si="9" ref="O163:P175">$N163/O$162*100</f>
        <v>16.386292834890966</v>
      </c>
      <c r="P163" s="15">
        <f t="shared" si="9"/>
        <v>21.20967741935484</v>
      </c>
    </row>
    <row r="164" spans="3:16" ht="15" customHeight="1">
      <c r="C164" s="7" t="s">
        <v>161</v>
      </c>
      <c r="D164" s="2"/>
      <c r="E164" s="2"/>
      <c r="F164" s="2"/>
      <c r="M164" s="2"/>
      <c r="N164" s="17">
        <v>120</v>
      </c>
      <c r="O164" s="18">
        <f t="shared" si="9"/>
        <v>7.476635514018691</v>
      </c>
      <c r="P164" s="18">
        <f t="shared" si="9"/>
        <v>9.67741935483871</v>
      </c>
    </row>
    <row r="165" spans="3:16" ht="15" customHeight="1">
      <c r="C165" s="7" t="s">
        <v>162</v>
      </c>
      <c r="D165" s="2"/>
      <c r="E165" s="2"/>
      <c r="F165" s="2"/>
      <c r="M165" s="2"/>
      <c r="N165" s="17">
        <v>59</v>
      </c>
      <c r="O165" s="18">
        <f t="shared" si="9"/>
        <v>3.67601246105919</v>
      </c>
      <c r="P165" s="18">
        <f t="shared" si="9"/>
        <v>4.758064516129032</v>
      </c>
    </row>
    <row r="166" spans="3:16" ht="15" customHeight="1">
      <c r="C166" s="7" t="s">
        <v>163</v>
      </c>
      <c r="D166" s="2"/>
      <c r="E166" s="2"/>
      <c r="F166" s="2"/>
      <c r="M166" s="2"/>
      <c r="N166" s="17">
        <v>257</v>
      </c>
      <c r="O166" s="18">
        <f t="shared" si="9"/>
        <v>16.01246105919003</v>
      </c>
      <c r="P166" s="18">
        <f t="shared" si="9"/>
        <v>20.7258064516129</v>
      </c>
    </row>
    <row r="167" spans="3:16" ht="15" customHeight="1">
      <c r="C167" s="7" t="s">
        <v>164</v>
      </c>
      <c r="D167" s="2"/>
      <c r="E167" s="2"/>
      <c r="F167" s="2"/>
      <c r="M167" s="2"/>
      <c r="N167" s="17">
        <v>206</v>
      </c>
      <c r="O167" s="18">
        <f t="shared" si="9"/>
        <v>12.834890965732088</v>
      </c>
      <c r="P167" s="18">
        <f t="shared" si="9"/>
        <v>16.612903225806452</v>
      </c>
    </row>
    <row r="168" spans="3:16" ht="15" customHeight="1">
      <c r="C168" s="7" t="s">
        <v>165</v>
      </c>
      <c r="D168" s="2"/>
      <c r="E168" s="2"/>
      <c r="F168" s="2"/>
      <c r="M168" s="2"/>
      <c r="N168" s="17">
        <v>140</v>
      </c>
      <c r="O168" s="18">
        <f t="shared" si="9"/>
        <v>8.722741433021806</v>
      </c>
      <c r="P168" s="18">
        <f t="shared" si="9"/>
        <v>11.29032258064516</v>
      </c>
    </row>
    <row r="169" spans="3:16" ht="15" customHeight="1">
      <c r="C169" s="7" t="s">
        <v>166</v>
      </c>
      <c r="D169" s="2"/>
      <c r="E169" s="2"/>
      <c r="F169" s="2"/>
      <c r="M169" s="2"/>
      <c r="N169" s="17">
        <v>61</v>
      </c>
      <c r="O169" s="18">
        <f t="shared" si="9"/>
        <v>3.8006230529595015</v>
      </c>
      <c r="P169" s="18">
        <f t="shared" si="9"/>
        <v>4.919354838709678</v>
      </c>
    </row>
    <row r="170" spans="3:16" ht="15" customHeight="1">
      <c r="C170" s="7" t="s">
        <v>167</v>
      </c>
      <c r="D170" s="2"/>
      <c r="E170" s="2"/>
      <c r="F170" s="2"/>
      <c r="M170" s="2"/>
      <c r="N170" s="17">
        <v>257</v>
      </c>
      <c r="O170" s="18">
        <f t="shared" si="9"/>
        <v>16.01246105919003</v>
      </c>
      <c r="P170" s="18">
        <f t="shared" si="9"/>
        <v>20.7258064516129</v>
      </c>
    </row>
    <row r="171" spans="3:16" ht="15" customHeight="1">
      <c r="C171" s="7" t="s">
        <v>168</v>
      </c>
      <c r="D171" s="2"/>
      <c r="E171" s="2"/>
      <c r="F171" s="2"/>
      <c r="M171" s="2"/>
      <c r="N171" s="17">
        <v>489</v>
      </c>
      <c r="O171" s="18">
        <f t="shared" si="9"/>
        <v>30.467289719626166</v>
      </c>
      <c r="P171" s="18">
        <f t="shared" si="9"/>
        <v>39.435483870967744</v>
      </c>
    </row>
    <row r="172" spans="3:16" ht="15" customHeight="1">
      <c r="C172" s="7" t="s">
        <v>169</v>
      </c>
      <c r="D172" s="2"/>
      <c r="E172" s="2"/>
      <c r="F172" s="2"/>
      <c r="M172" s="2"/>
      <c r="N172" s="17">
        <v>157</v>
      </c>
      <c r="O172" s="18">
        <f t="shared" si="9"/>
        <v>9.781931464174455</v>
      </c>
      <c r="P172" s="18">
        <f t="shared" si="9"/>
        <v>12.661290322580646</v>
      </c>
    </row>
    <row r="173" spans="3:16" ht="15" customHeight="1">
      <c r="C173" s="7" t="s">
        <v>170</v>
      </c>
      <c r="D173" s="2"/>
      <c r="E173" s="2"/>
      <c r="F173" s="2"/>
      <c r="M173" s="2"/>
      <c r="N173" s="17">
        <v>268</v>
      </c>
      <c r="O173" s="18">
        <f t="shared" si="9"/>
        <v>16.697819314641745</v>
      </c>
      <c r="P173" s="18">
        <f t="shared" si="9"/>
        <v>21.612903225806452</v>
      </c>
    </row>
    <row r="174" spans="3:16" ht="15" customHeight="1">
      <c r="C174" s="7" t="s">
        <v>171</v>
      </c>
      <c r="D174" s="2"/>
      <c r="E174" s="2"/>
      <c r="F174" s="2"/>
      <c r="M174" s="2"/>
      <c r="N174" s="17">
        <v>60</v>
      </c>
      <c r="O174" s="18">
        <f t="shared" si="9"/>
        <v>3.7383177570093453</v>
      </c>
      <c r="P174" s="18">
        <f t="shared" si="9"/>
        <v>4.838709677419355</v>
      </c>
    </row>
    <row r="175" spans="3:16" ht="15" customHeight="1">
      <c r="C175" s="7" t="s">
        <v>97</v>
      </c>
      <c r="D175" s="2"/>
      <c r="E175" s="2"/>
      <c r="F175" s="2"/>
      <c r="M175" s="2"/>
      <c r="N175" s="17">
        <v>348</v>
      </c>
      <c r="O175" s="18">
        <f t="shared" si="9"/>
        <v>21.682242990654206</v>
      </c>
      <c r="P175" s="18">
        <f t="shared" si="9"/>
        <v>28.064516129032256</v>
      </c>
    </row>
    <row r="176" spans="3:16" ht="15" customHeight="1">
      <c r="C176" s="10" t="s">
        <v>72</v>
      </c>
      <c r="D176" s="11"/>
      <c r="E176" s="11"/>
      <c r="F176" s="11"/>
      <c r="G176" s="11"/>
      <c r="H176" s="11"/>
      <c r="I176" s="11"/>
      <c r="J176" s="11"/>
      <c r="K176" s="11"/>
      <c r="L176" s="11"/>
      <c r="M176" s="11"/>
      <c r="N176" s="19">
        <v>365</v>
      </c>
      <c r="O176" s="20">
        <f>$N176/O$162*100</f>
        <v>22.741433021806852</v>
      </c>
      <c r="P176" s="37" t="s">
        <v>172</v>
      </c>
    </row>
    <row r="177" spans="3:16" ht="15" customHeight="1">
      <c r="C177" s="22" t="s">
        <v>74</v>
      </c>
      <c r="D177" s="23"/>
      <c r="E177" s="23"/>
      <c r="F177" s="23"/>
      <c r="G177" s="23"/>
      <c r="H177" s="23"/>
      <c r="I177" s="23"/>
      <c r="J177" s="23"/>
      <c r="K177" s="23"/>
      <c r="L177" s="23"/>
      <c r="M177" s="23"/>
      <c r="N177" s="24">
        <f>SUM(N163:N176)</f>
        <v>3050</v>
      </c>
      <c r="O177" s="25" t="str">
        <f>IF(SUM(O163:O176)&gt;100,"－",SUM(O163:O176))</f>
        <v>－</v>
      </c>
      <c r="P177" s="25" t="str">
        <f>IF(SUM(P163:P176)&gt;100,"－",SUM(P163:P176))</f>
        <v>－</v>
      </c>
    </row>
    <row r="178" ht="14.25" customHeight="1">
      <c r="M178" s="2"/>
    </row>
    <row r="179" spans="2:13" ht="14.25" customHeight="1">
      <c r="B179" s="1" t="s">
        <v>611</v>
      </c>
      <c r="M179" s="2"/>
    </row>
    <row r="180" spans="2:13" ht="14.25" customHeight="1">
      <c r="B180" s="1" t="s">
        <v>612</v>
      </c>
      <c r="M180" s="2"/>
    </row>
    <row r="181" spans="3:16" ht="12" customHeight="1">
      <c r="C181" s="4"/>
      <c r="D181" s="5"/>
      <c r="E181" s="5"/>
      <c r="F181" s="5"/>
      <c r="G181" s="5"/>
      <c r="H181" s="5"/>
      <c r="I181" s="5"/>
      <c r="J181" s="5"/>
      <c r="K181" s="5"/>
      <c r="L181" s="5"/>
      <c r="M181" s="5"/>
      <c r="N181" s="6" t="s">
        <v>56</v>
      </c>
      <c r="O181" s="6" t="s">
        <v>57</v>
      </c>
      <c r="P181" s="6" t="s">
        <v>57</v>
      </c>
    </row>
    <row r="182" spans="3:16" ht="12" customHeight="1">
      <c r="C182" s="7"/>
      <c r="D182" s="2"/>
      <c r="E182" s="2"/>
      <c r="F182" s="2"/>
      <c r="M182" s="2"/>
      <c r="N182" s="8"/>
      <c r="O182" s="8"/>
      <c r="P182" s="9" t="s">
        <v>58</v>
      </c>
    </row>
    <row r="183" spans="3:16" ht="12" customHeight="1">
      <c r="C183" s="10"/>
      <c r="D183" s="11"/>
      <c r="E183" s="11"/>
      <c r="F183" s="11"/>
      <c r="G183" s="11"/>
      <c r="H183" s="11"/>
      <c r="I183" s="11"/>
      <c r="J183" s="11"/>
      <c r="K183" s="11"/>
      <c r="L183" s="11"/>
      <c r="M183" s="11"/>
      <c r="N183" s="12"/>
      <c r="O183" s="13">
        <f>$O$8</f>
        <v>1605</v>
      </c>
      <c r="P183" s="13">
        <f>O183-N193</f>
        <v>943</v>
      </c>
    </row>
    <row r="184" spans="3:16" ht="15" customHeight="1">
      <c r="C184" s="7" t="s">
        <v>173</v>
      </c>
      <c r="D184" s="2"/>
      <c r="E184" s="2"/>
      <c r="F184" s="2"/>
      <c r="M184" s="2"/>
      <c r="N184" s="14">
        <v>139</v>
      </c>
      <c r="O184" s="15">
        <f aca="true" t="shared" si="10" ref="O184:P192">$N184/O$183*100</f>
        <v>8.660436137071652</v>
      </c>
      <c r="P184" s="15">
        <f t="shared" si="10"/>
        <v>14.74019088016967</v>
      </c>
    </row>
    <row r="185" spans="3:16" ht="15" customHeight="1">
      <c r="C185" s="7" t="s">
        <v>174</v>
      </c>
      <c r="D185" s="2"/>
      <c r="E185" s="2"/>
      <c r="F185" s="2"/>
      <c r="M185" s="2"/>
      <c r="N185" s="17">
        <v>150</v>
      </c>
      <c r="O185" s="18">
        <f t="shared" si="10"/>
        <v>9.345794392523365</v>
      </c>
      <c r="P185" s="18">
        <f t="shared" si="10"/>
        <v>15.906680805938494</v>
      </c>
    </row>
    <row r="186" spans="3:16" ht="15" customHeight="1">
      <c r="C186" s="7" t="s">
        <v>175</v>
      </c>
      <c r="D186" s="2"/>
      <c r="E186" s="2"/>
      <c r="F186" s="2"/>
      <c r="M186" s="2"/>
      <c r="N186" s="17">
        <v>74</v>
      </c>
      <c r="O186" s="18">
        <f t="shared" si="10"/>
        <v>4.610591900311527</v>
      </c>
      <c r="P186" s="18">
        <f t="shared" si="10"/>
        <v>7.84729586426299</v>
      </c>
    </row>
    <row r="187" spans="3:16" ht="15" customHeight="1">
      <c r="C187" s="7" t="s">
        <v>176</v>
      </c>
      <c r="D187" s="2"/>
      <c r="E187" s="2"/>
      <c r="F187" s="2"/>
      <c r="M187" s="2"/>
      <c r="N187" s="17">
        <v>117</v>
      </c>
      <c r="O187" s="18">
        <f t="shared" si="10"/>
        <v>7.289719626168225</v>
      </c>
      <c r="P187" s="18">
        <f t="shared" si="10"/>
        <v>12.407211028632027</v>
      </c>
    </row>
    <row r="188" spans="3:16" ht="15" customHeight="1">
      <c r="C188" s="7" t="s">
        <v>177</v>
      </c>
      <c r="D188" s="2"/>
      <c r="E188" s="2"/>
      <c r="F188" s="2"/>
      <c r="M188" s="2"/>
      <c r="N188" s="17">
        <v>125</v>
      </c>
      <c r="O188" s="18">
        <f t="shared" si="10"/>
        <v>7.78816199376947</v>
      </c>
      <c r="P188" s="18">
        <f t="shared" si="10"/>
        <v>13.255567338282079</v>
      </c>
    </row>
    <row r="189" spans="3:16" ht="15" customHeight="1">
      <c r="C189" s="38" t="s">
        <v>178</v>
      </c>
      <c r="D189" s="2"/>
      <c r="E189" s="2"/>
      <c r="F189" s="2"/>
      <c r="M189" s="2"/>
      <c r="N189" s="17">
        <v>229</v>
      </c>
      <c r="O189" s="18">
        <f t="shared" si="10"/>
        <v>14.26791277258567</v>
      </c>
      <c r="P189" s="18">
        <f t="shared" si="10"/>
        <v>24.284199363732768</v>
      </c>
    </row>
    <row r="190" spans="3:16" ht="15" customHeight="1">
      <c r="C190" s="7" t="s">
        <v>179</v>
      </c>
      <c r="D190" s="2"/>
      <c r="E190" s="2"/>
      <c r="F190" s="2"/>
      <c r="M190" s="2"/>
      <c r="N190" s="17">
        <v>138</v>
      </c>
      <c r="O190" s="18">
        <f t="shared" si="10"/>
        <v>8.598130841121495</v>
      </c>
      <c r="P190" s="18">
        <f t="shared" si="10"/>
        <v>14.634146341463413</v>
      </c>
    </row>
    <row r="191" spans="3:16" ht="15" customHeight="1">
      <c r="C191" s="38" t="s">
        <v>180</v>
      </c>
      <c r="D191" s="2"/>
      <c r="E191" s="2"/>
      <c r="F191" s="2"/>
      <c r="M191" s="2"/>
      <c r="N191" s="17">
        <v>67</v>
      </c>
      <c r="O191" s="18">
        <f t="shared" si="10"/>
        <v>4.174454828660436</v>
      </c>
      <c r="P191" s="18">
        <f t="shared" si="10"/>
        <v>7.104984093319194</v>
      </c>
    </row>
    <row r="192" spans="3:16" ht="15" customHeight="1">
      <c r="C192" s="7" t="s">
        <v>181</v>
      </c>
      <c r="D192" s="2"/>
      <c r="E192" s="2"/>
      <c r="F192" s="2"/>
      <c r="M192" s="2"/>
      <c r="N192" s="17">
        <v>89</v>
      </c>
      <c r="O192" s="18">
        <f t="shared" si="10"/>
        <v>5.545171339563863</v>
      </c>
      <c r="P192" s="18">
        <f t="shared" si="10"/>
        <v>9.43796394485684</v>
      </c>
    </row>
    <row r="193" spans="3:16" ht="15" customHeight="1">
      <c r="C193" s="10" t="s">
        <v>72</v>
      </c>
      <c r="D193" s="11"/>
      <c r="E193" s="11"/>
      <c r="F193" s="11"/>
      <c r="G193" s="11"/>
      <c r="H193" s="11"/>
      <c r="I193" s="11"/>
      <c r="J193" s="11"/>
      <c r="K193" s="11"/>
      <c r="L193" s="11"/>
      <c r="M193" s="11"/>
      <c r="N193" s="19">
        <v>662</v>
      </c>
      <c r="O193" s="20">
        <f>$N193/O$183*100</f>
        <v>41.24610591900312</v>
      </c>
      <c r="P193" s="21" t="s">
        <v>73</v>
      </c>
    </row>
    <row r="194" spans="3:16" ht="15" customHeight="1">
      <c r="C194" s="22" t="s">
        <v>74</v>
      </c>
      <c r="D194" s="23"/>
      <c r="E194" s="23"/>
      <c r="F194" s="23"/>
      <c r="G194" s="23"/>
      <c r="H194" s="23"/>
      <c r="I194" s="23"/>
      <c r="J194" s="23"/>
      <c r="K194" s="23"/>
      <c r="L194" s="23"/>
      <c r="M194" s="23"/>
      <c r="N194" s="24">
        <f>SUM(N184:N193)</f>
        <v>1790</v>
      </c>
      <c r="O194" s="25" t="str">
        <f>IF(SUM(O184:O193)&gt;100,"－",SUM(O184:O193))</f>
        <v>－</v>
      </c>
      <c r="P194" s="25" t="str">
        <f>IF(SUM(P184:P193)&gt;100,"－",SUM(P184:P193))</f>
        <v>－</v>
      </c>
    </row>
    <row r="195" spans="3:16" ht="15" customHeight="1">
      <c r="C195" s="30"/>
      <c r="D195" s="30"/>
      <c r="E195" s="30"/>
      <c r="F195" s="30"/>
      <c r="G195" s="30"/>
      <c r="H195" s="30"/>
      <c r="I195" s="30"/>
      <c r="J195" s="30"/>
      <c r="K195" s="30"/>
      <c r="L195" s="30"/>
      <c r="M195" s="30"/>
      <c r="N195" s="31"/>
      <c r="O195" s="32"/>
      <c r="P195" s="32"/>
    </row>
    <row r="196" spans="2:13" ht="15" customHeight="1">
      <c r="B196" s="3" t="s">
        <v>182</v>
      </c>
      <c r="M196" s="2"/>
    </row>
    <row r="197" spans="2:13" ht="15" customHeight="1">
      <c r="B197" s="1" t="s">
        <v>597</v>
      </c>
      <c r="M197" s="2"/>
    </row>
    <row r="198" spans="3:16" ht="12" customHeight="1">
      <c r="C198" s="4"/>
      <c r="D198" s="5"/>
      <c r="E198" s="5"/>
      <c r="F198" s="5"/>
      <c r="G198" s="5"/>
      <c r="H198" s="5"/>
      <c r="I198" s="5"/>
      <c r="J198" s="5"/>
      <c r="K198" s="5"/>
      <c r="L198" s="5"/>
      <c r="M198" s="33"/>
      <c r="N198" s="6" t="s">
        <v>56</v>
      </c>
      <c r="O198" s="6" t="s">
        <v>57</v>
      </c>
      <c r="P198" s="6" t="s">
        <v>57</v>
      </c>
    </row>
    <row r="199" spans="3:16" ht="12" customHeight="1">
      <c r="C199" s="7"/>
      <c r="D199" s="2"/>
      <c r="E199" s="2"/>
      <c r="F199" s="2"/>
      <c r="M199" s="34"/>
      <c r="N199" s="8"/>
      <c r="O199" s="8"/>
      <c r="P199" s="9" t="s">
        <v>58</v>
      </c>
    </row>
    <row r="200" spans="3:16" ht="12" customHeight="1">
      <c r="C200" s="10"/>
      <c r="D200" s="11"/>
      <c r="E200" s="11"/>
      <c r="F200" s="11"/>
      <c r="G200" s="11"/>
      <c r="H200" s="11"/>
      <c r="I200" s="11"/>
      <c r="J200" s="11"/>
      <c r="K200" s="11"/>
      <c r="L200" s="11"/>
      <c r="M200" s="35"/>
      <c r="N200" s="12"/>
      <c r="O200" s="13">
        <f>$O$8</f>
        <v>1605</v>
      </c>
      <c r="P200" s="13">
        <f>O200-N204</f>
        <v>1577</v>
      </c>
    </row>
    <row r="201" spans="3:16" ht="15" customHeight="1">
      <c r="C201" s="7" t="s">
        <v>183</v>
      </c>
      <c r="D201" s="2"/>
      <c r="E201" s="2"/>
      <c r="F201" s="2"/>
      <c r="M201" s="2"/>
      <c r="N201" s="14">
        <v>1049</v>
      </c>
      <c r="O201" s="15">
        <f aca="true" t="shared" si="11" ref="O201:P203">$N201/O$200*100</f>
        <v>65.3582554517134</v>
      </c>
      <c r="P201" s="15">
        <f t="shared" si="11"/>
        <v>66.51870640456563</v>
      </c>
    </row>
    <row r="202" spans="3:16" ht="15" customHeight="1">
      <c r="C202" s="7" t="s">
        <v>184</v>
      </c>
      <c r="D202" s="2"/>
      <c r="E202" s="2"/>
      <c r="F202" s="2"/>
      <c r="M202" s="2"/>
      <c r="N202" s="17">
        <v>177</v>
      </c>
      <c r="O202" s="18">
        <f t="shared" si="11"/>
        <v>11.02803738317757</v>
      </c>
      <c r="P202" s="18">
        <f t="shared" si="11"/>
        <v>11.223842739378567</v>
      </c>
    </row>
    <row r="203" spans="3:16" ht="15" customHeight="1">
      <c r="C203" s="7" t="s">
        <v>185</v>
      </c>
      <c r="D203" s="2"/>
      <c r="E203" s="2"/>
      <c r="F203" s="2"/>
      <c r="M203" s="2"/>
      <c r="N203" s="17">
        <v>351</v>
      </c>
      <c r="O203" s="18">
        <f t="shared" si="11"/>
        <v>21.869158878504674</v>
      </c>
      <c r="P203" s="18">
        <f t="shared" si="11"/>
        <v>22.2574508560558</v>
      </c>
    </row>
    <row r="204" spans="3:16" ht="15" customHeight="1">
      <c r="C204" s="10" t="s">
        <v>72</v>
      </c>
      <c r="D204" s="11"/>
      <c r="E204" s="11"/>
      <c r="F204" s="11"/>
      <c r="G204" s="11"/>
      <c r="H204" s="11"/>
      <c r="I204" s="11"/>
      <c r="J204" s="11"/>
      <c r="K204" s="11"/>
      <c r="L204" s="11"/>
      <c r="M204" s="11"/>
      <c r="N204" s="17">
        <v>28</v>
      </c>
      <c r="O204" s="18">
        <f>$N204/O$200*100</f>
        <v>1.7445482866043613</v>
      </c>
      <c r="P204" s="39" t="s">
        <v>172</v>
      </c>
    </row>
    <row r="205" spans="3:16" ht="15" customHeight="1">
      <c r="C205" s="22" t="s">
        <v>74</v>
      </c>
      <c r="D205" s="23"/>
      <c r="E205" s="23"/>
      <c r="F205" s="23"/>
      <c r="G205" s="23"/>
      <c r="H205" s="23"/>
      <c r="I205" s="23"/>
      <c r="J205" s="23"/>
      <c r="K205" s="23"/>
      <c r="L205" s="23"/>
      <c r="M205" s="36"/>
      <c r="N205" s="24">
        <f>SUM(N201:N204)</f>
        <v>1605</v>
      </c>
      <c r="O205" s="25">
        <f>IF(SUM(O201:O204)&gt;100,"－",SUM(O201:O204))</f>
        <v>100.00000000000001</v>
      </c>
      <c r="P205" s="25">
        <f>IF(SUM(P201:P204)&gt;100,"－",SUM(P201:P204))</f>
        <v>100</v>
      </c>
    </row>
    <row r="206" ht="15" customHeight="1">
      <c r="M206" s="2"/>
    </row>
    <row r="207" spans="2:14" ht="13.5" customHeight="1">
      <c r="B207" s="1" t="s">
        <v>598</v>
      </c>
      <c r="M207" s="2"/>
      <c r="N207" s="2"/>
    </row>
    <row r="208" spans="2:13" ht="15" customHeight="1">
      <c r="B208" s="1" t="s">
        <v>599</v>
      </c>
      <c r="M208" s="2"/>
    </row>
    <row r="209" spans="3:16" ht="12" customHeight="1">
      <c r="C209" s="4"/>
      <c r="D209" s="5"/>
      <c r="E209" s="5"/>
      <c r="F209" s="5"/>
      <c r="G209" s="5"/>
      <c r="H209" s="5"/>
      <c r="I209" s="5"/>
      <c r="J209" s="5"/>
      <c r="K209" s="5"/>
      <c r="L209" s="5"/>
      <c r="M209" s="33"/>
      <c r="N209" s="6" t="s">
        <v>56</v>
      </c>
      <c r="O209" s="6" t="s">
        <v>57</v>
      </c>
      <c r="P209" s="6" t="s">
        <v>57</v>
      </c>
    </row>
    <row r="210" spans="3:16" ht="12" customHeight="1">
      <c r="C210" s="7"/>
      <c r="D210" s="2"/>
      <c r="E210" s="2"/>
      <c r="F210" s="2"/>
      <c r="M210" s="34"/>
      <c r="N210" s="8"/>
      <c r="O210" s="8"/>
      <c r="P210" s="9" t="s">
        <v>58</v>
      </c>
    </row>
    <row r="211" spans="3:16" ht="12" customHeight="1">
      <c r="C211" s="10"/>
      <c r="D211" s="11"/>
      <c r="E211" s="11"/>
      <c r="F211" s="11"/>
      <c r="G211" s="11"/>
      <c r="H211" s="11"/>
      <c r="I211" s="11"/>
      <c r="J211" s="11"/>
      <c r="K211" s="11"/>
      <c r="L211" s="11"/>
      <c r="M211" s="35"/>
      <c r="N211" s="12"/>
      <c r="O211" s="13">
        <f>N201</f>
        <v>1049</v>
      </c>
      <c r="P211" s="13">
        <f>O211-N217</f>
        <v>1048</v>
      </c>
    </row>
    <row r="212" spans="3:16" ht="15" customHeight="1">
      <c r="C212" s="7" t="s">
        <v>186</v>
      </c>
      <c r="D212" s="2"/>
      <c r="E212" s="2"/>
      <c r="F212" s="2"/>
      <c r="M212" s="2"/>
      <c r="N212" s="14">
        <v>469</v>
      </c>
      <c r="O212" s="15">
        <f aca="true" t="shared" si="12" ref="O212:P216">$N212/O$211*100</f>
        <v>44.70924690181125</v>
      </c>
      <c r="P212" s="15">
        <f t="shared" si="12"/>
        <v>44.75190839694657</v>
      </c>
    </row>
    <row r="213" spans="3:16" ht="15" customHeight="1">
      <c r="C213" s="7" t="s">
        <v>187</v>
      </c>
      <c r="D213" s="2"/>
      <c r="E213" s="2"/>
      <c r="F213" s="2"/>
      <c r="M213" s="2"/>
      <c r="N213" s="17">
        <v>353</v>
      </c>
      <c r="O213" s="18">
        <f t="shared" si="12"/>
        <v>33.6510962821735</v>
      </c>
      <c r="P213" s="18">
        <f t="shared" si="12"/>
        <v>33.68320610687023</v>
      </c>
    </row>
    <row r="214" spans="3:16" ht="15" customHeight="1">
      <c r="C214" s="7" t="s">
        <v>188</v>
      </c>
      <c r="D214" s="2"/>
      <c r="E214" s="2"/>
      <c r="F214" s="2"/>
      <c r="M214" s="2"/>
      <c r="N214" s="17">
        <v>87</v>
      </c>
      <c r="O214" s="18">
        <f t="shared" si="12"/>
        <v>8.293612964728313</v>
      </c>
      <c r="P214" s="18">
        <f t="shared" si="12"/>
        <v>8.301526717557252</v>
      </c>
    </row>
    <row r="215" spans="3:16" ht="15" customHeight="1">
      <c r="C215" s="7" t="s">
        <v>189</v>
      </c>
      <c r="D215" s="2"/>
      <c r="E215" s="2"/>
      <c r="F215" s="2"/>
      <c r="M215" s="2"/>
      <c r="N215" s="17">
        <v>747</v>
      </c>
      <c r="O215" s="18">
        <f t="shared" si="12"/>
        <v>71.21067683508103</v>
      </c>
      <c r="P215" s="18">
        <f t="shared" si="12"/>
        <v>71.27862595419847</v>
      </c>
    </row>
    <row r="216" spans="3:16" ht="15" customHeight="1">
      <c r="C216" s="7" t="s">
        <v>190</v>
      </c>
      <c r="D216" s="2"/>
      <c r="E216" s="2"/>
      <c r="F216" s="2"/>
      <c r="M216" s="2"/>
      <c r="N216" s="17">
        <v>27</v>
      </c>
      <c r="O216" s="18">
        <f t="shared" si="12"/>
        <v>2.5738798856053386</v>
      </c>
      <c r="P216" s="18">
        <f t="shared" si="12"/>
        <v>2.5763358778625953</v>
      </c>
    </row>
    <row r="217" spans="3:16" ht="15" customHeight="1">
      <c r="C217" s="10" t="s">
        <v>72</v>
      </c>
      <c r="D217" s="11"/>
      <c r="E217" s="11"/>
      <c r="F217" s="11"/>
      <c r="G217" s="11"/>
      <c r="H217" s="11"/>
      <c r="I217" s="11"/>
      <c r="J217" s="11"/>
      <c r="K217" s="11"/>
      <c r="L217" s="11"/>
      <c r="M217" s="11"/>
      <c r="N217" s="17">
        <v>1</v>
      </c>
      <c r="O217" s="18">
        <f>$N217/O$211*100</f>
        <v>0.09532888465204957</v>
      </c>
      <c r="P217" s="39" t="s">
        <v>172</v>
      </c>
    </row>
    <row r="218" spans="3:16" ht="15" customHeight="1">
      <c r="C218" s="22" t="s">
        <v>74</v>
      </c>
      <c r="D218" s="23"/>
      <c r="E218" s="23"/>
      <c r="F218" s="23"/>
      <c r="G218" s="23"/>
      <c r="H218" s="23"/>
      <c r="I218" s="23"/>
      <c r="J218" s="23"/>
      <c r="K218" s="23"/>
      <c r="L218" s="23"/>
      <c r="M218" s="36"/>
      <c r="N218" s="24">
        <f>SUM(N212:N217)</f>
        <v>1684</v>
      </c>
      <c r="O218" s="25" t="str">
        <f>IF(SUM(O212:O217)&gt;100,"－",SUM(O212:O217))</f>
        <v>－</v>
      </c>
      <c r="P218" s="25" t="str">
        <f>IF(SUM(P212:P217)&gt;100,"－",SUM(P212:P217))</f>
        <v>－</v>
      </c>
    </row>
    <row r="219" ht="12.75" customHeight="1">
      <c r="M219" s="2"/>
    </row>
    <row r="220" spans="2:13" ht="15" customHeight="1">
      <c r="B220" s="3" t="s">
        <v>600</v>
      </c>
      <c r="M220" s="2"/>
    </row>
    <row r="221" spans="2:13" ht="15" customHeight="1">
      <c r="B221" s="1" t="s">
        <v>191</v>
      </c>
      <c r="M221" s="2"/>
    </row>
    <row r="222" spans="3:13" ht="15" customHeight="1">
      <c r="C222" s="1" t="s">
        <v>192</v>
      </c>
      <c r="M222" s="2"/>
    </row>
    <row r="223" spans="3:13" ht="15" customHeight="1">
      <c r="C223" s="1" t="s">
        <v>193</v>
      </c>
      <c r="M223" s="2"/>
    </row>
    <row r="224" spans="3:16" ht="12" customHeight="1">
      <c r="C224" s="4"/>
      <c r="D224" s="5"/>
      <c r="E224" s="5"/>
      <c r="F224" s="5"/>
      <c r="G224" s="5"/>
      <c r="H224" s="5"/>
      <c r="I224" s="5"/>
      <c r="J224" s="5"/>
      <c r="K224" s="5"/>
      <c r="L224" s="5"/>
      <c r="M224" s="33"/>
      <c r="N224" s="6" t="s">
        <v>56</v>
      </c>
      <c r="O224" s="6" t="s">
        <v>57</v>
      </c>
      <c r="P224" s="6" t="s">
        <v>57</v>
      </c>
    </row>
    <row r="225" spans="3:16" ht="12" customHeight="1">
      <c r="C225" s="7"/>
      <c r="D225" s="2"/>
      <c r="E225" s="2"/>
      <c r="F225" s="2"/>
      <c r="M225" s="34"/>
      <c r="N225" s="8"/>
      <c r="O225" s="8"/>
      <c r="P225" s="9" t="s">
        <v>58</v>
      </c>
    </row>
    <row r="226" spans="3:16" ht="12" customHeight="1">
      <c r="C226" s="10"/>
      <c r="D226" s="11"/>
      <c r="E226" s="11"/>
      <c r="F226" s="11"/>
      <c r="G226" s="11"/>
      <c r="H226" s="11"/>
      <c r="I226" s="11"/>
      <c r="J226" s="11"/>
      <c r="K226" s="11"/>
      <c r="L226" s="11"/>
      <c r="M226" s="35"/>
      <c r="N226" s="12"/>
      <c r="O226" s="13">
        <f>$O$8</f>
        <v>1605</v>
      </c>
      <c r="P226" s="13">
        <f>O226-N229</f>
        <v>1566</v>
      </c>
    </row>
    <row r="227" spans="3:16" ht="15" customHeight="1">
      <c r="C227" s="7" t="s">
        <v>194</v>
      </c>
      <c r="D227" s="2"/>
      <c r="E227" s="2"/>
      <c r="F227" s="2"/>
      <c r="M227" s="2"/>
      <c r="N227" s="14">
        <v>477</v>
      </c>
      <c r="O227" s="15">
        <f>$N227/O$226*100</f>
        <v>29.719626168224302</v>
      </c>
      <c r="P227" s="15">
        <f>$N227/P$226*100</f>
        <v>30.45977011494253</v>
      </c>
    </row>
    <row r="228" spans="3:16" ht="15" customHeight="1">
      <c r="C228" s="7" t="s">
        <v>195</v>
      </c>
      <c r="D228" s="2"/>
      <c r="E228" s="2"/>
      <c r="F228" s="2"/>
      <c r="M228" s="2"/>
      <c r="N228" s="17">
        <v>1089</v>
      </c>
      <c r="O228" s="18">
        <f>$N228/O$226*100</f>
        <v>67.85046728971963</v>
      </c>
      <c r="P228" s="18">
        <f>$N228/P$226*100</f>
        <v>69.54022988505747</v>
      </c>
    </row>
    <row r="229" spans="3:16" ht="15" customHeight="1">
      <c r="C229" s="10" t="s">
        <v>72</v>
      </c>
      <c r="D229" s="11"/>
      <c r="E229" s="11"/>
      <c r="F229" s="11"/>
      <c r="G229" s="11"/>
      <c r="H229" s="11"/>
      <c r="I229" s="11"/>
      <c r="J229" s="11"/>
      <c r="K229" s="11"/>
      <c r="L229" s="11"/>
      <c r="M229" s="11"/>
      <c r="N229" s="17">
        <v>39</v>
      </c>
      <c r="O229" s="18">
        <f>$N229/O$226*100</f>
        <v>2.4299065420560746</v>
      </c>
      <c r="P229" s="39" t="s">
        <v>172</v>
      </c>
    </row>
    <row r="230" spans="3:16" ht="15" customHeight="1">
      <c r="C230" s="22" t="s">
        <v>74</v>
      </c>
      <c r="D230" s="23"/>
      <c r="E230" s="23"/>
      <c r="F230" s="23"/>
      <c r="G230" s="23"/>
      <c r="H230" s="23"/>
      <c r="I230" s="23"/>
      <c r="J230" s="23"/>
      <c r="K230" s="23"/>
      <c r="L230" s="23"/>
      <c r="M230" s="36"/>
      <c r="N230" s="24">
        <f>SUM(N227:N229)</f>
        <v>1605</v>
      </c>
      <c r="O230" s="25">
        <f>IF(SUM(O227:O229)&gt;100,"－",SUM(O227:O229))</f>
        <v>100</v>
      </c>
      <c r="P230" s="25">
        <f>IF(SUM(P227:P229)&gt;100,"－",SUM(P227:P229))</f>
        <v>100</v>
      </c>
    </row>
    <row r="231" ht="12.75" customHeight="1">
      <c r="M231" s="2"/>
    </row>
    <row r="232" spans="2:13" ht="12.75" customHeight="1">
      <c r="B232" s="1" t="s">
        <v>602</v>
      </c>
      <c r="M232" s="2"/>
    </row>
    <row r="233" spans="2:13" ht="15" customHeight="1">
      <c r="B233" s="1" t="s">
        <v>601</v>
      </c>
      <c r="M233" s="2"/>
    </row>
    <row r="234" spans="3:16" ht="12" customHeight="1">
      <c r="C234" s="4"/>
      <c r="D234" s="5"/>
      <c r="E234" s="5"/>
      <c r="F234" s="5"/>
      <c r="G234" s="5"/>
      <c r="H234" s="5"/>
      <c r="I234" s="5"/>
      <c r="J234" s="5"/>
      <c r="K234" s="5"/>
      <c r="L234" s="5"/>
      <c r="M234" s="33"/>
      <c r="N234" s="6" t="s">
        <v>56</v>
      </c>
      <c r="O234" s="6" t="s">
        <v>57</v>
      </c>
      <c r="P234" s="6" t="s">
        <v>57</v>
      </c>
    </row>
    <row r="235" spans="3:16" ht="12" customHeight="1">
      <c r="C235" s="7"/>
      <c r="D235" s="2"/>
      <c r="E235" s="2"/>
      <c r="F235" s="2"/>
      <c r="M235" s="34"/>
      <c r="N235" s="8"/>
      <c r="O235" s="8"/>
      <c r="P235" s="9" t="s">
        <v>58</v>
      </c>
    </row>
    <row r="236" spans="3:16" ht="12" customHeight="1">
      <c r="C236" s="10"/>
      <c r="D236" s="11"/>
      <c r="E236" s="11"/>
      <c r="F236" s="11"/>
      <c r="G236" s="11"/>
      <c r="H236" s="11"/>
      <c r="I236" s="11"/>
      <c r="J236" s="11"/>
      <c r="K236" s="11"/>
      <c r="L236" s="11"/>
      <c r="M236" s="35"/>
      <c r="N236" s="12"/>
      <c r="O236" s="13">
        <f>$O$8</f>
        <v>1605</v>
      </c>
      <c r="P236" s="13">
        <f>O236-N241</f>
        <v>1566</v>
      </c>
    </row>
    <row r="237" spans="3:16" ht="15" customHeight="1">
      <c r="C237" s="7" t="s">
        <v>196</v>
      </c>
      <c r="D237" s="2"/>
      <c r="E237" s="2"/>
      <c r="F237" s="2"/>
      <c r="M237" s="2"/>
      <c r="N237" s="14">
        <v>742</v>
      </c>
      <c r="O237" s="15">
        <f aca="true" t="shared" si="13" ref="O237:P240">$N237/O$236*100</f>
        <v>46.230529595015575</v>
      </c>
      <c r="P237" s="15">
        <f t="shared" si="13"/>
        <v>47.381864623243935</v>
      </c>
    </row>
    <row r="238" spans="3:16" ht="15" customHeight="1">
      <c r="C238" s="7" t="s">
        <v>197</v>
      </c>
      <c r="D238" s="2"/>
      <c r="E238" s="2"/>
      <c r="F238" s="2"/>
      <c r="M238" s="2"/>
      <c r="N238" s="17">
        <v>1144</v>
      </c>
      <c r="O238" s="18">
        <f t="shared" si="13"/>
        <v>71.27725856697819</v>
      </c>
      <c r="P238" s="18">
        <f t="shared" si="13"/>
        <v>73.05236270753512</v>
      </c>
    </row>
    <row r="239" spans="3:16" ht="15" customHeight="1">
      <c r="C239" s="7" t="s">
        <v>198</v>
      </c>
      <c r="D239" s="2"/>
      <c r="E239" s="2"/>
      <c r="F239" s="2"/>
      <c r="M239" s="2"/>
      <c r="N239" s="17">
        <v>1477</v>
      </c>
      <c r="O239" s="18">
        <f t="shared" si="13"/>
        <v>92.02492211838006</v>
      </c>
      <c r="P239" s="18">
        <f t="shared" si="13"/>
        <v>94.31673052362709</v>
      </c>
    </row>
    <row r="240" spans="3:16" ht="15" customHeight="1">
      <c r="C240" s="7" t="s">
        <v>195</v>
      </c>
      <c r="D240" s="2"/>
      <c r="E240" s="2"/>
      <c r="F240" s="2"/>
      <c r="M240" s="2"/>
      <c r="N240" s="17">
        <v>81</v>
      </c>
      <c r="O240" s="18">
        <f t="shared" si="13"/>
        <v>5.046728971962617</v>
      </c>
      <c r="P240" s="18">
        <f t="shared" si="13"/>
        <v>5.172413793103448</v>
      </c>
    </row>
    <row r="241" spans="3:16" ht="15" customHeight="1">
      <c r="C241" s="10" t="s">
        <v>72</v>
      </c>
      <c r="D241" s="11"/>
      <c r="E241" s="11"/>
      <c r="F241" s="11"/>
      <c r="G241" s="11"/>
      <c r="H241" s="11"/>
      <c r="I241" s="11"/>
      <c r="J241" s="11"/>
      <c r="K241" s="11"/>
      <c r="L241" s="11"/>
      <c r="M241" s="11"/>
      <c r="N241" s="17">
        <v>39</v>
      </c>
      <c r="O241" s="18">
        <f>$N241/O$236*100</f>
        <v>2.4299065420560746</v>
      </c>
      <c r="P241" s="39" t="s">
        <v>172</v>
      </c>
    </row>
    <row r="242" spans="3:16" ht="15" customHeight="1">
      <c r="C242" s="22" t="s">
        <v>74</v>
      </c>
      <c r="D242" s="23"/>
      <c r="E242" s="23"/>
      <c r="F242" s="23"/>
      <c r="G242" s="23"/>
      <c r="H242" s="23"/>
      <c r="I242" s="23"/>
      <c r="J242" s="23"/>
      <c r="K242" s="23"/>
      <c r="L242" s="23"/>
      <c r="M242" s="36"/>
      <c r="N242" s="24">
        <f>SUM(N237:N241)</f>
        <v>3483</v>
      </c>
      <c r="O242" s="25" t="str">
        <f>IF(SUM(O237:O241)&gt;100,"－",SUM(O237:O241))</f>
        <v>－</v>
      </c>
      <c r="P242" s="25" t="str">
        <f>IF(SUM(P237:P241)&gt;100,"－",SUM(P237:P241))</f>
        <v>－</v>
      </c>
    </row>
    <row r="243" ht="12.75" customHeight="1">
      <c r="M243" s="2"/>
    </row>
    <row r="244" spans="2:13" ht="15" customHeight="1">
      <c r="B244" s="1" t="s">
        <v>199</v>
      </c>
      <c r="M244" s="2"/>
    </row>
    <row r="245" spans="3:16" ht="12" customHeight="1">
      <c r="C245" s="4"/>
      <c r="D245" s="5"/>
      <c r="E245" s="5"/>
      <c r="F245" s="5"/>
      <c r="G245" s="5"/>
      <c r="H245" s="5"/>
      <c r="I245" s="5"/>
      <c r="J245" s="5"/>
      <c r="K245" s="5"/>
      <c r="L245" s="5"/>
      <c r="M245" s="33"/>
      <c r="N245" s="6" t="s">
        <v>56</v>
      </c>
      <c r="O245" s="6" t="s">
        <v>57</v>
      </c>
      <c r="P245" s="6" t="s">
        <v>57</v>
      </c>
    </row>
    <row r="246" spans="3:16" ht="12" customHeight="1">
      <c r="C246" s="7"/>
      <c r="D246" s="2"/>
      <c r="E246" s="2"/>
      <c r="F246" s="2"/>
      <c r="M246" s="34"/>
      <c r="N246" s="8"/>
      <c r="O246" s="8"/>
      <c r="P246" s="9" t="s">
        <v>58</v>
      </c>
    </row>
    <row r="247" spans="3:16" ht="12" customHeight="1">
      <c r="C247" s="10"/>
      <c r="D247" s="11"/>
      <c r="E247" s="11"/>
      <c r="F247" s="11"/>
      <c r="G247" s="11"/>
      <c r="H247" s="11"/>
      <c r="I247" s="11"/>
      <c r="J247" s="11"/>
      <c r="K247" s="11"/>
      <c r="L247" s="11"/>
      <c r="M247" s="35"/>
      <c r="N247" s="12"/>
      <c r="O247" s="13">
        <f>$O$8</f>
        <v>1605</v>
      </c>
      <c r="P247" s="13">
        <f>O247-N252</f>
        <v>1572</v>
      </c>
    </row>
    <row r="248" spans="3:16" ht="15" customHeight="1">
      <c r="C248" s="7" t="s">
        <v>196</v>
      </c>
      <c r="D248" s="2"/>
      <c r="E248" s="2"/>
      <c r="F248" s="2"/>
      <c r="M248" s="2"/>
      <c r="N248" s="14">
        <v>821</v>
      </c>
      <c r="O248" s="15">
        <f aca="true" t="shared" si="14" ref="O248:P251">$N248/O$247*100</f>
        <v>51.15264797507788</v>
      </c>
      <c r="P248" s="15">
        <f t="shared" si="14"/>
        <v>52.2264631043257</v>
      </c>
    </row>
    <row r="249" spans="3:16" ht="15" customHeight="1">
      <c r="C249" s="7" t="s">
        <v>197</v>
      </c>
      <c r="D249" s="2"/>
      <c r="E249" s="2"/>
      <c r="F249" s="2"/>
      <c r="M249" s="2"/>
      <c r="N249" s="17">
        <v>365</v>
      </c>
      <c r="O249" s="18">
        <f t="shared" si="14"/>
        <v>22.741433021806852</v>
      </c>
      <c r="P249" s="18">
        <f t="shared" si="14"/>
        <v>23.21882951653944</v>
      </c>
    </row>
    <row r="250" spans="3:16" ht="15" customHeight="1">
      <c r="C250" s="7" t="s">
        <v>198</v>
      </c>
      <c r="D250" s="2"/>
      <c r="E250" s="2"/>
      <c r="F250" s="2"/>
      <c r="M250" s="2"/>
      <c r="N250" s="17">
        <v>361</v>
      </c>
      <c r="O250" s="18">
        <f t="shared" si="14"/>
        <v>22.49221183800623</v>
      </c>
      <c r="P250" s="18">
        <f t="shared" si="14"/>
        <v>22.96437659033079</v>
      </c>
    </row>
    <row r="251" spans="3:16" ht="15" customHeight="1">
      <c r="C251" s="7" t="s">
        <v>195</v>
      </c>
      <c r="D251" s="2"/>
      <c r="E251" s="2"/>
      <c r="F251" s="2"/>
      <c r="M251" s="2"/>
      <c r="N251" s="17">
        <v>41</v>
      </c>
      <c r="O251" s="18">
        <f t="shared" si="14"/>
        <v>2.554517133956386</v>
      </c>
      <c r="P251" s="18">
        <f t="shared" si="14"/>
        <v>2.608142493638677</v>
      </c>
    </row>
    <row r="252" spans="3:16" ht="15" customHeight="1">
      <c r="C252" s="10" t="s">
        <v>72</v>
      </c>
      <c r="D252" s="11"/>
      <c r="E252" s="11"/>
      <c r="F252" s="11"/>
      <c r="G252" s="11"/>
      <c r="H252" s="11"/>
      <c r="I252" s="11"/>
      <c r="J252" s="11"/>
      <c r="K252" s="11"/>
      <c r="L252" s="11"/>
      <c r="M252" s="11"/>
      <c r="N252" s="17">
        <v>33</v>
      </c>
      <c r="O252" s="18">
        <f>$N252/O$247*100</f>
        <v>2.0560747663551404</v>
      </c>
      <c r="P252" s="39" t="s">
        <v>172</v>
      </c>
    </row>
    <row r="253" spans="3:16" ht="15" customHeight="1">
      <c r="C253" s="22" t="s">
        <v>74</v>
      </c>
      <c r="D253" s="23"/>
      <c r="E253" s="23"/>
      <c r="F253" s="23"/>
      <c r="G253" s="23"/>
      <c r="H253" s="23"/>
      <c r="I253" s="23"/>
      <c r="J253" s="23"/>
      <c r="K253" s="23"/>
      <c r="L253" s="23"/>
      <c r="M253" s="36"/>
      <c r="N253" s="24">
        <f>SUM(N248:N252)</f>
        <v>1621</v>
      </c>
      <c r="O253" s="25" t="str">
        <f>IF(SUM(O248:O252)&gt;100,"－",SUM(O248:O252))</f>
        <v>－</v>
      </c>
      <c r="P253" s="25" t="str">
        <f>IF(SUM(P248:P252)&gt;100,"－",SUM(P248:P252))</f>
        <v>－</v>
      </c>
    </row>
    <row r="254" ht="12.75" customHeight="1">
      <c r="M254" s="2"/>
    </row>
    <row r="255" spans="2:13" ht="15" customHeight="1">
      <c r="B255" s="1" t="s">
        <v>200</v>
      </c>
      <c r="M255" s="2"/>
    </row>
    <row r="256" spans="3:13" ht="15" customHeight="1">
      <c r="C256" s="1" t="s">
        <v>201</v>
      </c>
      <c r="M256" s="2"/>
    </row>
    <row r="257" spans="3:16" ht="12" customHeight="1">
      <c r="C257" s="4"/>
      <c r="D257" s="5"/>
      <c r="E257" s="5"/>
      <c r="F257" s="5"/>
      <c r="G257" s="5"/>
      <c r="H257" s="5"/>
      <c r="I257" s="5"/>
      <c r="J257" s="5"/>
      <c r="K257" s="5"/>
      <c r="L257" s="5"/>
      <c r="M257" s="33"/>
      <c r="N257" s="6" t="s">
        <v>56</v>
      </c>
      <c r="O257" s="6" t="s">
        <v>57</v>
      </c>
      <c r="P257" s="6" t="s">
        <v>57</v>
      </c>
    </row>
    <row r="258" spans="3:16" ht="12" customHeight="1">
      <c r="C258" s="7"/>
      <c r="D258" s="2"/>
      <c r="E258" s="2"/>
      <c r="F258" s="2"/>
      <c r="M258" s="34"/>
      <c r="N258" s="8"/>
      <c r="O258" s="8"/>
      <c r="P258" s="9" t="s">
        <v>58</v>
      </c>
    </row>
    <row r="259" spans="3:16" ht="12" customHeight="1">
      <c r="C259" s="10"/>
      <c r="D259" s="11"/>
      <c r="E259" s="11"/>
      <c r="F259" s="11"/>
      <c r="G259" s="11"/>
      <c r="H259" s="11"/>
      <c r="I259" s="11"/>
      <c r="J259" s="11"/>
      <c r="K259" s="11"/>
      <c r="L259" s="11"/>
      <c r="M259" s="35"/>
      <c r="N259" s="12"/>
      <c r="O259" s="13">
        <f>$O$8</f>
        <v>1605</v>
      </c>
      <c r="P259" s="13">
        <f>O259-N270</f>
        <v>1575</v>
      </c>
    </row>
    <row r="260" spans="3:16" ht="15" customHeight="1">
      <c r="C260" s="7" t="s">
        <v>202</v>
      </c>
      <c r="D260" s="2"/>
      <c r="E260" s="2"/>
      <c r="F260" s="2"/>
      <c r="M260" s="2"/>
      <c r="N260" s="14">
        <v>935</v>
      </c>
      <c r="O260" s="15">
        <f aca="true" t="shared" si="15" ref="O260:P269">$N260/O$259*100</f>
        <v>58.25545171339564</v>
      </c>
      <c r="P260" s="15">
        <f t="shared" si="15"/>
        <v>59.36507936507937</v>
      </c>
    </row>
    <row r="261" spans="3:16" ht="15" customHeight="1">
      <c r="C261" s="7" t="s">
        <v>203</v>
      </c>
      <c r="D261" s="2"/>
      <c r="E261" s="2"/>
      <c r="F261" s="2"/>
      <c r="M261" s="2"/>
      <c r="N261" s="17">
        <v>214</v>
      </c>
      <c r="O261" s="18">
        <f t="shared" si="15"/>
        <v>13.333333333333334</v>
      </c>
      <c r="P261" s="18">
        <f t="shared" si="15"/>
        <v>13.587301587301587</v>
      </c>
    </row>
    <row r="262" spans="3:16" ht="15" customHeight="1">
      <c r="C262" s="7" t="s">
        <v>204</v>
      </c>
      <c r="D262" s="2"/>
      <c r="E262" s="2"/>
      <c r="F262" s="2"/>
      <c r="M262" s="2"/>
      <c r="N262" s="17">
        <v>579</v>
      </c>
      <c r="O262" s="18">
        <f t="shared" si="15"/>
        <v>36.074766355140184</v>
      </c>
      <c r="P262" s="18">
        <f t="shared" si="15"/>
        <v>36.76190476190476</v>
      </c>
    </row>
    <row r="263" spans="3:16" ht="15" customHeight="1">
      <c r="C263" s="7" t="s">
        <v>205</v>
      </c>
      <c r="D263" s="2"/>
      <c r="E263" s="2"/>
      <c r="F263" s="2"/>
      <c r="M263" s="2"/>
      <c r="N263" s="17">
        <v>766</v>
      </c>
      <c r="O263" s="18">
        <f t="shared" si="15"/>
        <v>47.72585669781931</v>
      </c>
      <c r="P263" s="18">
        <f t="shared" si="15"/>
        <v>48.63492063492064</v>
      </c>
    </row>
    <row r="264" spans="3:16" ht="15" customHeight="1">
      <c r="C264" s="7" t="s">
        <v>206</v>
      </c>
      <c r="D264" s="2"/>
      <c r="E264" s="2"/>
      <c r="F264" s="2"/>
      <c r="M264" s="2"/>
      <c r="N264" s="17">
        <v>851</v>
      </c>
      <c r="O264" s="18">
        <f t="shared" si="15"/>
        <v>53.021806853582554</v>
      </c>
      <c r="P264" s="18">
        <f t="shared" si="15"/>
        <v>54.03174603174603</v>
      </c>
    </row>
    <row r="265" spans="3:16" ht="15" customHeight="1">
      <c r="C265" s="7" t="s">
        <v>207</v>
      </c>
      <c r="D265" s="2"/>
      <c r="E265" s="2"/>
      <c r="F265" s="2"/>
      <c r="M265" s="2"/>
      <c r="N265" s="17">
        <v>90</v>
      </c>
      <c r="O265" s="18">
        <f t="shared" si="15"/>
        <v>5.607476635514018</v>
      </c>
      <c r="P265" s="18">
        <f t="shared" si="15"/>
        <v>5.714285714285714</v>
      </c>
    </row>
    <row r="266" spans="3:16" ht="15" customHeight="1">
      <c r="C266" s="7" t="s">
        <v>208</v>
      </c>
      <c r="D266" s="2"/>
      <c r="E266" s="2"/>
      <c r="F266" s="2"/>
      <c r="M266" s="2"/>
      <c r="N266" s="17">
        <v>103</v>
      </c>
      <c r="O266" s="18">
        <f t="shared" si="15"/>
        <v>6.417445482866044</v>
      </c>
      <c r="P266" s="18">
        <f t="shared" si="15"/>
        <v>6.5396825396825395</v>
      </c>
    </row>
    <row r="267" spans="3:16" ht="15" customHeight="1">
      <c r="C267" s="7" t="s">
        <v>209</v>
      </c>
      <c r="D267" s="2"/>
      <c r="E267" s="2"/>
      <c r="F267" s="2"/>
      <c r="M267" s="2"/>
      <c r="N267" s="17">
        <v>1062</v>
      </c>
      <c r="O267" s="18">
        <f t="shared" si="15"/>
        <v>66.16822429906543</v>
      </c>
      <c r="P267" s="18">
        <f t="shared" si="15"/>
        <v>67.42857142857143</v>
      </c>
    </row>
    <row r="268" spans="3:16" ht="15" customHeight="1">
      <c r="C268" s="7" t="s">
        <v>210</v>
      </c>
      <c r="D268" s="2"/>
      <c r="E268" s="2"/>
      <c r="F268" s="2"/>
      <c r="M268" s="2"/>
      <c r="N268" s="17">
        <v>342</v>
      </c>
      <c r="O268" s="18">
        <f t="shared" si="15"/>
        <v>21.30841121495327</v>
      </c>
      <c r="P268" s="18">
        <f t="shared" si="15"/>
        <v>21.714285714285715</v>
      </c>
    </row>
    <row r="269" spans="3:16" ht="15" customHeight="1">
      <c r="C269" s="7" t="s">
        <v>211</v>
      </c>
      <c r="D269" s="2"/>
      <c r="E269" s="2"/>
      <c r="F269" s="2"/>
      <c r="M269" s="2"/>
      <c r="N269" s="17">
        <v>49</v>
      </c>
      <c r="O269" s="18">
        <f t="shared" si="15"/>
        <v>3.0529595015576323</v>
      </c>
      <c r="P269" s="18">
        <f t="shared" si="15"/>
        <v>3.111111111111111</v>
      </c>
    </row>
    <row r="270" spans="3:16" ht="15" customHeight="1">
      <c r="C270" s="10" t="s">
        <v>72</v>
      </c>
      <c r="D270" s="11"/>
      <c r="E270" s="11"/>
      <c r="F270" s="11"/>
      <c r="G270" s="11"/>
      <c r="H270" s="11"/>
      <c r="I270" s="11"/>
      <c r="J270" s="11"/>
      <c r="K270" s="11"/>
      <c r="L270" s="11"/>
      <c r="M270" s="11"/>
      <c r="N270" s="17">
        <v>30</v>
      </c>
      <c r="O270" s="18">
        <f>$N270/O$259*100</f>
        <v>1.8691588785046727</v>
      </c>
      <c r="P270" s="39" t="s">
        <v>172</v>
      </c>
    </row>
    <row r="271" spans="3:16" ht="15" customHeight="1">
      <c r="C271" s="22" t="s">
        <v>74</v>
      </c>
      <c r="D271" s="23"/>
      <c r="E271" s="23"/>
      <c r="F271" s="23"/>
      <c r="G271" s="23"/>
      <c r="H271" s="23"/>
      <c r="I271" s="23"/>
      <c r="J271" s="23"/>
      <c r="K271" s="23"/>
      <c r="L271" s="23"/>
      <c r="M271" s="36"/>
      <c r="N271" s="24">
        <f>SUM(N260:N270)</f>
        <v>5021</v>
      </c>
      <c r="O271" s="25" t="str">
        <f>IF(SUM(O260:O270)&gt;100,"－",SUM(O260:O270))</f>
        <v>－</v>
      </c>
      <c r="P271" s="25" t="str">
        <f>IF(SUM(P260:P270)&gt;100,"－",SUM(P260:P270))</f>
        <v>－</v>
      </c>
    </row>
    <row r="272" spans="3:16" ht="15" customHeight="1">
      <c r="C272" s="30"/>
      <c r="D272" s="30"/>
      <c r="E272" s="30"/>
      <c r="F272" s="30"/>
      <c r="G272" s="30"/>
      <c r="H272" s="30"/>
      <c r="I272" s="30"/>
      <c r="J272" s="30"/>
      <c r="K272" s="30"/>
      <c r="L272" s="30"/>
      <c r="M272" s="30"/>
      <c r="N272" s="31"/>
      <c r="O272" s="32"/>
      <c r="P272" s="32"/>
    </row>
    <row r="273" spans="2:13" ht="15" customHeight="1">
      <c r="B273" s="3" t="s">
        <v>212</v>
      </c>
      <c r="M273" s="2"/>
    </row>
    <row r="274" spans="2:13" ht="15" customHeight="1">
      <c r="B274" s="1" t="s">
        <v>213</v>
      </c>
      <c r="M274" s="2"/>
    </row>
    <row r="275" spans="3:16" ht="12" customHeight="1">
      <c r="C275" s="4"/>
      <c r="D275" s="5"/>
      <c r="E275" s="5"/>
      <c r="F275" s="5"/>
      <c r="G275" s="5"/>
      <c r="H275" s="5"/>
      <c r="I275" s="5"/>
      <c r="J275" s="5"/>
      <c r="K275" s="5"/>
      <c r="L275" s="5"/>
      <c r="M275" s="33"/>
      <c r="N275" s="6" t="s">
        <v>56</v>
      </c>
      <c r="O275" s="6" t="s">
        <v>57</v>
      </c>
      <c r="P275" s="6" t="s">
        <v>57</v>
      </c>
    </row>
    <row r="276" spans="3:16" ht="12" customHeight="1">
      <c r="C276" s="7"/>
      <c r="D276" s="2"/>
      <c r="E276" s="2"/>
      <c r="F276" s="2"/>
      <c r="M276" s="34"/>
      <c r="N276" s="8"/>
      <c r="O276" s="8"/>
      <c r="P276" s="9" t="s">
        <v>58</v>
      </c>
    </row>
    <row r="277" spans="3:16" ht="12" customHeight="1">
      <c r="C277" s="10"/>
      <c r="D277" s="11"/>
      <c r="E277" s="11"/>
      <c r="F277" s="11"/>
      <c r="G277" s="11"/>
      <c r="H277" s="11"/>
      <c r="I277" s="11"/>
      <c r="J277" s="11"/>
      <c r="K277" s="11"/>
      <c r="L277" s="11"/>
      <c r="M277" s="35"/>
      <c r="N277" s="12"/>
      <c r="O277" s="13">
        <f>$O$8</f>
        <v>1605</v>
      </c>
      <c r="P277" s="13">
        <f>O277-N286</f>
        <v>1574</v>
      </c>
    </row>
    <row r="278" spans="3:16" ht="15" customHeight="1">
      <c r="C278" s="7" t="s">
        <v>214</v>
      </c>
      <c r="D278" s="2"/>
      <c r="E278" s="2"/>
      <c r="F278" s="2"/>
      <c r="M278" s="2"/>
      <c r="N278" s="14">
        <v>823</v>
      </c>
      <c r="O278" s="15">
        <f aca="true" t="shared" si="16" ref="O278:P285">$N278/O$277*100</f>
        <v>51.27725856697819</v>
      </c>
      <c r="P278" s="15">
        <f t="shared" si="16"/>
        <v>52.287166454891995</v>
      </c>
    </row>
    <row r="279" spans="3:16" ht="15" customHeight="1">
      <c r="C279" s="7" t="s">
        <v>215</v>
      </c>
      <c r="D279" s="2"/>
      <c r="E279" s="2"/>
      <c r="F279" s="2"/>
      <c r="M279" s="2"/>
      <c r="N279" s="17">
        <v>50</v>
      </c>
      <c r="O279" s="18">
        <f t="shared" si="16"/>
        <v>3.115264797507788</v>
      </c>
      <c r="P279" s="18">
        <f t="shared" si="16"/>
        <v>3.176620076238882</v>
      </c>
    </row>
    <row r="280" spans="3:16" ht="15" customHeight="1">
      <c r="C280" s="7" t="s">
        <v>216</v>
      </c>
      <c r="D280" s="2"/>
      <c r="E280" s="2"/>
      <c r="F280" s="2"/>
      <c r="M280" s="2"/>
      <c r="N280" s="17">
        <v>83</v>
      </c>
      <c r="O280" s="18">
        <f t="shared" si="16"/>
        <v>5.1713395638629285</v>
      </c>
      <c r="P280" s="18">
        <f t="shared" si="16"/>
        <v>5.273189326556544</v>
      </c>
    </row>
    <row r="281" spans="3:16" ht="15" customHeight="1">
      <c r="C281" s="7" t="s">
        <v>217</v>
      </c>
      <c r="D281" s="2"/>
      <c r="E281" s="2"/>
      <c r="F281" s="2"/>
      <c r="M281" s="2"/>
      <c r="N281" s="17">
        <v>507</v>
      </c>
      <c r="O281" s="18">
        <f t="shared" si="16"/>
        <v>31.588785046728972</v>
      </c>
      <c r="P281" s="18">
        <f t="shared" si="16"/>
        <v>32.21092757306226</v>
      </c>
    </row>
    <row r="282" spans="3:16" ht="15" customHeight="1">
      <c r="C282" s="7" t="s">
        <v>218</v>
      </c>
      <c r="D282" s="2"/>
      <c r="E282" s="2"/>
      <c r="F282" s="2"/>
      <c r="M282" s="2"/>
      <c r="N282" s="17">
        <v>0</v>
      </c>
      <c r="O282" s="18">
        <f t="shared" si="16"/>
        <v>0</v>
      </c>
      <c r="P282" s="18">
        <f t="shared" si="16"/>
        <v>0</v>
      </c>
    </row>
    <row r="283" spans="3:16" ht="15" customHeight="1">
      <c r="C283" s="7" t="s">
        <v>219</v>
      </c>
      <c r="D283" s="2"/>
      <c r="E283" s="2"/>
      <c r="F283" s="2"/>
      <c r="M283" s="2"/>
      <c r="N283" s="17">
        <v>107</v>
      </c>
      <c r="O283" s="18">
        <f t="shared" si="16"/>
        <v>6.666666666666667</v>
      </c>
      <c r="P283" s="18">
        <f t="shared" si="16"/>
        <v>6.797966963151207</v>
      </c>
    </row>
    <row r="284" spans="3:16" ht="15" customHeight="1">
      <c r="C284" s="7" t="s">
        <v>220</v>
      </c>
      <c r="D284" s="2"/>
      <c r="E284" s="2"/>
      <c r="F284" s="2"/>
      <c r="M284" s="2"/>
      <c r="N284" s="17">
        <v>13</v>
      </c>
      <c r="O284" s="18">
        <f t="shared" si="16"/>
        <v>0.809968847352025</v>
      </c>
      <c r="P284" s="18">
        <f t="shared" si="16"/>
        <v>0.8259212198221092</v>
      </c>
    </row>
    <row r="285" spans="3:16" ht="15" customHeight="1">
      <c r="C285" s="7" t="s">
        <v>221</v>
      </c>
      <c r="D285" s="2"/>
      <c r="E285" s="2"/>
      <c r="F285" s="2"/>
      <c r="M285" s="2"/>
      <c r="N285" s="17">
        <v>40</v>
      </c>
      <c r="O285" s="18">
        <f t="shared" si="16"/>
        <v>2.4922118380062304</v>
      </c>
      <c r="P285" s="18">
        <f t="shared" si="16"/>
        <v>2.5412960609911055</v>
      </c>
    </row>
    <row r="286" spans="3:16" ht="15" customHeight="1">
      <c r="C286" s="10" t="s">
        <v>72</v>
      </c>
      <c r="D286" s="11"/>
      <c r="E286" s="11"/>
      <c r="F286" s="11"/>
      <c r="G286" s="11"/>
      <c r="H286" s="11"/>
      <c r="I286" s="11"/>
      <c r="J286" s="11"/>
      <c r="K286" s="11"/>
      <c r="L286" s="11"/>
      <c r="M286" s="11"/>
      <c r="N286" s="17">
        <v>31</v>
      </c>
      <c r="O286" s="18">
        <f>$N286/O$277*100</f>
        <v>1.9314641744548289</v>
      </c>
      <c r="P286" s="39" t="s">
        <v>172</v>
      </c>
    </row>
    <row r="287" spans="3:16" ht="15" customHeight="1">
      <c r="C287" s="22" t="s">
        <v>74</v>
      </c>
      <c r="D287" s="23"/>
      <c r="E287" s="23"/>
      <c r="F287" s="23"/>
      <c r="G287" s="23"/>
      <c r="H287" s="23"/>
      <c r="I287" s="23"/>
      <c r="J287" s="23"/>
      <c r="K287" s="23"/>
      <c r="L287" s="23"/>
      <c r="M287" s="36"/>
      <c r="N287" s="24">
        <f>SUM(N278:N286)</f>
        <v>1654</v>
      </c>
      <c r="O287" s="25" t="str">
        <f>IF(SUM(O278:O286)&gt;100,"－",SUM(O278:O286))</f>
        <v>－</v>
      </c>
      <c r="P287" s="25" t="str">
        <f>IF(SUM(P278:P286)&gt;100,"－",SUM(P278:P286))</f>
        <v>－</v>
      </c>
    </row>
    <row r="288" spans="3:16" ht="15" customHeight="1">
      <c r="C288" s="30"/>
      <c r="D288" s="30"/>
      <c r="E288" s="30"/>
      <c r="F288" s="30"/>
      <c r="G288" s="30"/>
      <c r="H288" s="30"/>
      <c r="I288" s="30"/>
      <c r="J288" s="30"/>
      <c r="K288" s="30"/>
      <c r="L288" s="30"/>
      <c r="M288" s="30"/>
      <c r="N288" s="31"/>
      <c r="O288" s="32"/>
      <c r="P288" s="32"/>
    </row>
    <row r="289" spans="2:13" ht="15" customHeight="1">
      <c r="B289" s="1" t="s">
        <v>222</v>
      </c>
      <c r="M289" s="2"/>
    </row>
    <row r="290" spans="3:16" ht="12" customHeight="1">
      <c r="C290" s="4"/>
      <c r="D290" s="5"/>
      <c r="E290" s="5"/>
      <c r="F290" s="5"/>
      <c r="G290" s="5"/>
      <c r="H290" s="5"/>
      <c r="I290" s="5"/>
      <c r="J290" s="5"/>
      <c r="K290" s="5"/>
      <c r="L290" s="5"/>
      <c r="M290" s="33"/>
      <c r="N290" s="6" t="s">
        <v>56</v>
      </c>
      <c r="O290" s="6" t="s">
        <v>57</v>
      </c>
      <c r="P290" s="6" t="s">
        <v>57</v>
      </c>
    </row>
    <row r="291" spans="3:16" ht="12" customHeight="1">
      <c r="C291" s="7"/>
      <c r="D291" s="2"/>
      <c r="E291" s="2"/>
      <c r="F291" s="2"/>
      <c r="M291" s="34"/>
      <c r="N291" s="8"/>
      <c r="O291" s="8"/>
      <c r="P291" s="9" t="s">
        <v>58</v>
      </c>
    </row>
    <row r="292" spans="3:16" ht="12" customHeight="1">
      <c r="C292" s="10"/>
      <c r="D292" s="11"/>
      <c r="E292" s="11"/>
      <c r="F292" s="11"/>
      <c r="G292" s="11"/>
      <c r="H292" s="11"/>
      <c r="I292" s="11"/>
      <c r="J292" s="11"/>
      <c r="K292" s="11"/>
      <c r="L292" s="11"/>
      <c r="M292" s="35"/>
      <c r="N292" s="12"/>
      <c r="O292" s="13">
        <f>$O$8</f>
        <v>1605</v>
      </c>
      <c r="P292" s="13">
        <f>O292-N306</f>
        <v>1576</v>
      </c>
    </row>
    <row r="293" spans="3:16" ht="15" customHeight="1">
      <c r="C293" s="7" t="s">
        <v>223</v>
      </c>
      <c r="D293" s="2"/>
      <c r="E293" s="2"/>
      <c r="F293" s="2"/>
      <c r="M293" s="2"/>
      <c r="N293" s="14">
        <v>1009</v>
      </c>
      <c r="O293" s="15">
        <f aca="true" t="shared" si="17" ref="O293:P305">$N293/O$292*100</f>
        <v>62.86604361370717</v>
      </c>
      <c r="P293" s="15">
        <f t="shared" si="17"/>
        <v>64.02284263959392</v>
      </c>
    </row>
    <row r="294" spans="3:16" ht="15" customHeight="1">
      <c r="C294" s="7" t="s">
        <v>224</v>
      </c>
      <c r="D294" s="2"/>
      <c r="E294" s="2"/>
      <c r="F294" s="2"/>
      <c r="M294" s="2"/>
      <c r="N294" s="17">
        <v>773</v>
      </c>
      <c r="O294" s="18">
        <f t="shared" si="17"/>
        <v>48.161993769470406</v>
      </c>
      <c r="P294" s="18">
        <f t="shared" si="17"/>
        <v>49.04822335025381</v>
      </c>
    </row>
    <row r="295" spans="3:16" ht="15" customHeight="1">
      <c r="C295" s="7" t="s">
        <v>225</v>
      </c>
      <c r="D295" s="2"/>
      <c r="E295" s="2"/>
      <c r="F295" s="2"/>
      <c r="M295" s="2"/>
      <c r="N295" s="17">
        <v>471</v>
      </c>
      <c r="O295" s="18">
        <f t="shared" si="17"/>
        <v>29.345794392523366</v>
      </c>
      <c r="P295" s="18">
        <f t="shared" si="17"/>
        <v>29.885786802030456</v>
      </c>
    </row>
    <row r="296" spans="3:16" ht="15" customHeight="1">
      <c r="C296" s="7" t="s">
        <v>226</v>
      </c>
      <c r="D296" s="2"/>
      <c r="E296" s="2"/>
      <c r="F296" s="2"/>
      <c r="M296" s="2"/>
      <c r="N296" s="17">
        <v>655</v>
      </c>
      <c r="O296" s="18">
        <f t="shared" si="17"/>
        <v>40.809968847352025</v>
      </c>
      <c r="P296" s="18">
        <f t="shared" si="17"/>
        <v>41.56091370558376</v>
      </c>
    </row>
    <row r="297" spans="3:16" ht="15" customHeight="1">
      <c r="C297" s="7" t="s">
        <v>227</v>
      </c>
      <c r="D297" s="2"/>
      <c r="E297" s="2"/>
      <c r="F297" s="2"/>
      <c r="M297" s="2"/>
      <c r="N297" s="17">
        <v>230</v>
      </c>
      <c r="O297" s="18">
        <f t="shared" si="17"/>
        <v>14.330218068535824</v>
      </c>
      <c r="P297" s="18">
        <f t="shared" si="17"/>
        <v>14.593908629441623</v>
      </c>
    </row>
    <row r="298" spans="3:16" ht="15" customHeight="1">
      <c r="C298" s="7" t="s">
        <v>228</v>
      </c>
      <c r="D298" s="2"/>
      <c r="E298" s="2"/>
      <c r="F298" s="2"/>
      <c r="M298" s="2"/>
      <c r="N298" s="17">
        <v>593</v>
      </c>
      <c r="O298" s="18">
        <f t="shared" si="17"/>
        <v>36.94704049844237</v>
      </c>
      <c r="P298" s="18">
        <f t="shared" si="17"/>
        <v>37.62690355329949</v>
      </c>
    </row>
    <row r="299" spans="3:16" ht="15" customHeight="1">
      <c r="C299" s="7" t="s">
        <v>229</v>
      </c>
      <c r="D299" s="2"/>
      <c r="E299" s="2"/>
      <c r="F299" s="2"/>
      <c r="M299" s="2"/>
      <c r="N299" s="17">
        <v>204</v>
      </c>
      <c r="O299" s="18">
        <f t="shared" si="17"/>
        <v>12.710280373831775</v>
      </c>
      <c r="P299" s="18">
        <f t="shared" si="17"/>
        <v>12.944162436548224</v>
      </c>
    </row>
    <row r="300" spans="3:16" ht="15" customHeight="1">
      <c r="C300" s="7" t="s">
        <v>230</v>
      </c>
      <c r="D300" s="2"/>
      <c r="E300" s="2"/>
      <c r="F300" s="2"/>
      <c r="M300" s="2"/>
      <c r="N300" s="17">
        <v>88</v>
      </c>
      <c r="O300" s="18">
        <f t="shared" si="17"/>
        <v>5.482866043613707</v>
      </c>
      <c r="P300" s="18">
        <f t="shared" si="17"/>
        <v>5.583756345177665</v>
      </c>
    </row>
    <row r="301" spans="3:16" ht="15" customHeight="1">
      <c r="C301" s="7" t="s">
        <v>231</v>
      </c>
      <c r="D301" s="2"/>
      <c r="E301" s="2"/>
      <c r="F301" s="2"/>
      <c r="M301" s="2"/>
      <c r="N301" s="17">
        <v>486</v>
      </c>
      <c r="O301" s="18">
        <f t="shared" si="17"/>
        <v>30.2803738317757</v>
      </c>
      <c r="P301" s="18">
        <f t="shared" si="17"/>
        <v>30.83756345177665</v>
      </c>
    </row>
    <row r="302" spans="3:16" ht="15" customHeight="1">
      <c r="C302" s="7" t="s">
        <v>232</v>
      </c>
      <c r="D302" s="2"/>
      <c r="E302" s="2"/>
      <c r="F302" s="2"/>
      <c r="M302" s="2"/>
      <c r="N302" s="17">
        <v>218</v>
      </c>
      <c r="O302" s="18">
        <f t="shared" si="17"/>
        <v>13.582554517133957</v>
      </c>
      <c r="P302" s="18">
        <f t="shared" si="17"/>
        <v>13.83248730964467</v>
      </c>
    </row>
    <row r="303" spans="3:16" ht="15" customHeight="1">
      <c r="C303" s="7" t="s">
        <v>233</v>
      </c>
      <c r="D303" s="2"/>
      <c r="E303" s="2"/>
      <c r="F303" s="2"/>
      <c r="M303" s="2"/>
      <c r="N303" s="17">
        <v>354</v>
      </c>
      <c r="O303" s="18">
        <f t="shared" si="17"/>
        <v>22.05607476635514</v>
      </c>
      <c r="P303" s="18">
        <f t="shared" si="17"/>
        <v>22.461928934010153</v>
      </c>
    </row>
    <row r="304" spans="3:16" ht="15" customHeight="1">
      <c r="C304" s="7" t="s">
        <v>234</v>
      </c>
      <c r="D304" s="2"/>
      <c r="E304" s="2"/>
      <c r="F304" s="2"/>
      <c r="M304" s="2"/>
      <c r="N304" s="17">
        <v>165</v>
      </c>
      <c r="O304" s="18">
        <f t="shared" si="17"/>
        <v>10.2803738317757</v>
      </c>
      <c r="P304" s="18">
        <f t="shared" si="17"/>
        <v>10.469543147208121</v>
      </c>
    </row>
    <row r="305" spans="3:16" ht="15" customHeight="1">
      <c r="C305" s="7" t="s">
        <v>235</v>
      </c>
      <c r="D305" s="2"/>
      <c r="E305" s="2"/>
      <c r="F305" s="2"/>
      <c r="M305" s="2"/>
      <c r="N305" s="17">
        <v>97</v>
      </c>
      <c r="O305" s="18">
        <f t="shared" si="17"/>
        <v>6.043613707165109</v>
      </c>
      <c r="P305" s="18">
        <f t="shared" si="17"/>
        <v>6.15482233502538</v>
      </c>
    </row>
    <row r="306" spans="3:16" ht="15" customHeight="1">
      <c r="C306" s="10" t="s">
        <v>72</v>
      </c>
      <c r="D306" s="11"/>
      <c r="E306" s="11"/>
      <c r="F306" s="11"/>
      <c r="G306" s="11"/>
      <c r="H306" s="11"/>
      <c r="I306" s="11"/>
      <c r="J306" s="11"/>
      <c r="K306" s="11"/>
      <c r="L306" s="11"/>
      <c r="M306" s="11"/>
      <c r="N306" s="17">
        <v>29</v>
      </c>
      <c r="O306" s="18">
        <f>$N306/O$292*100</f>
        <v>1.8068535825545171</v>
      </c>
      <c r="P306" s="39" t="s">
        <v>172</v>
      </c>
    </row>
    <row r="307" spans="3:16" ht="15" customHeight="1">
      <c r="C307" s="22" t="s">
        <v>74</v>
      </c>
      <c r="D307" s="23"/>
      <c r="E307" s="23"/>
      <c r="F307" s="23"/>
      <c r="G307" s="23"/>
      <c r="H307" s="23"/>
      <c r="I307" s="23"/>
      <c r="J307" s="23"/>
      <c r="K307" s="23"/>
      <c r="L307" s="23"/>
      <c r="M307" s="36"/>
      <c r="N307" s="24">
        <f>SUM(N293:N306)</f>
        <v>5372</v>
      </c>
      <c r="O307" s="25" t="str">
        <f>IF(SUM(O293:O306)&gt;100,"－",SUM(O293:O306))</f>
        <v>－</v>
      </c>
      <c r="P307" s="25" t="str">
        <f>IF(SUM(P293:P306)&gt;100,"－",SUM(P293:P306))</f>
        <v>－</v>
      </c>
    </row>
    <row r="308" spans="3:16" ht="15" customHeight="1">
      <c r="C308" s="29" t="s">
        <v>236</v>
      </c>
      <c r="D308" s="30"/>
      <c r="E308" s="30"/>
      <c r="F308" s="30"/>
      <c r="G308" s="30"/>
      <c r="H308" s="30"/>
      <c r="I308" s="30"/>
      <c r="J308" s="30"/>
      <c r="K308" s="30"/>
      <c r="L308" s="30"/>
      <c r="M308" s="30"/>
      <c r="N308" s="31"/>
      <c r="O308" s="32"/>
      <c r="P308" s="32"/>
    </row>
    <row r="309" spans="3:16" ht="15" customHeight="1">
      <c r="C309" s="30"/>
      <c r="D309" s="30"/>
      <c r="E309" s="30"/>
      <c r="F309" s="30"/>
      <c r="G309" s="30"/>
      <c r="H309" s="30"/>
      <c r="I309" s="30"/>
      <c r="J309" s="30"/>
      <c r="K309" s="30"/>
      <c r="L309" s="30"/>
      <c r="M309" s="30"/>
      <c r="N309" s="31"/>
      <c r="O309" s="32"/>
      <c r="P309" s="32"/>
    </row>
    <row r="310" spans="3:13" ht="15" customHeight="1">
      <c r="C310" s="40" t="s">
        <v>237</v>
      </c>
      <c r="M310" s="2"/>
    </row>
    <row r="311" spans="2:13" ht="15" customHeight="1">
      <c r="B311" s="1" t="s">
        <v>238</v>
      </c>
      <c r="C311" s="41"/>
      <c r="M311" s="2"/>
    </row>
    <row r="312" spans="3:16" ht="12" customHeight="1">
      <c r="C312" s="4"/>
      <c r="D312" s="5"/>
      <c r="E312" s="5"/>
      <c r="F312" s="5"/>
      <c r="G312" s="5"/>
      <c r="H312" s="5"/>
      <c r="I312" s="5"/>
      <c r="J312" s="5"/>
      <c r="K312" s="5"/>
      <c r="L312" s="5"/>
      <c r="M312" s="33"/>
      <c r="N312" s="6" t="s">
        <v>56</v>
      </c>
      <c r="O312" s="6" t="s">
        <v>57</v>
      </c>
      <c r="P312" s="6" t="s">
        <v>57</v>
      </c>
    </row>
    <row r="313" spans="3:16" ht="12" customHeight="1">
      <c r="C313" s="7"/>
      <c r="D313" s="2"/>
      <c r="E313" s="2"/>
      <c r="F313" s="2"/>
      <c r="M313" s="34"/>
      <c r="N313" s="8"/>
      <c r="O313" s="8"/>
      <c r="P313" s="9" t="s">
        <v>58</v>
      </c>
    </row>
    <row r="314" spans="3:16" ht="12" customHeight="1">
      <c r="C314" s="10"/>
      <c r="D314" s="11"/>
      <c r="E314" s="11"/>
      <c r="F314" s="11"/>
      <c r="G314" s="11"/>
      <c r="H314" s="11"/>
      <c r="I314" s="11"/>
      <c r="J314" s="11"/>
      <c r="K314" s="11"/>
      <c r="L314" s="11"/>
      <c r="M314" s="35"/>
      <c r="N314" s="12"/>
      <c r="O314" s="13">
        <f>$O$8</f>
        <v>1605</v>
      </c>
      <c r="P314" s="13">
        <f>O314-N320</f>
        <v>1509</v>
      </c>
    </row>
    <row r="315" spans="3:16" ht="15" customHeight="1">
      <c r="C315" s="7" t="s">
        <v>239</v>
      </c>
      <c r="D315" s="2"/>
      <c r="E315" s="2"/>
      <c r="F315" s="2"/>
      <c r="M315" s="2"/>
      <c r="N315" s="14">
        <v>956</v>
      </c>
      <c r="O315" s="15">
        <f aca="true" t="shared" si="18" ref="O315:P319">$N315/O$314*100</f>
        <v>59.56386292834891</v>
      </c>
      <c r="P315" s="15">
        <f t="shared" si="18"/>
        <v>63.353214049039096</v>
      </c>
    </row>
    <row r="316" spans="3:16" ht="15" customHeight="1">
      <c r="C316" s="7" t="s">
        <v>240</v>
      </c>
      <c r="D316" s="2"/>
      <c r="E316" s="2"/>
      <c r="F316" s="2"/>
      <c r="M316" s="2"/>
      <c r="N316" s="17">
        <v>320</v>
      </c>
      <c r="O316" s="18">
        <f t="shared" si="18"/>
        <v>19.937694704049843</v>
      </c>
      <c r="P316" s="18">
        <f t="shared" si="18"/>
        <v>21.206096752816432</v>
      </c>
    </row>
    <row r="317" spans="3:16" ht="15" customHeight="1">
      <c r="C317" s="7" t="s">
        <v>241</v>
      </c>
      <c r="D317" s="2"/>
      <c r="E317" s="2"/>
      <c r="F317" s="2"/>
      <c r="M317" s="2"/>
      <c r="N317" s="17">
        <v>91</v>
      </c>
      <c r="O317" s="18">
        <f t="shared" si="18"/>
        <v>5.669781931464175</v>
      </c>
      <c r="P317" s="18">
        <f t="shared" si="18"/>
        <v>6.030483764082174</v>
      </c>
    </row>
    <row r="318" spans="3:16" ht="15" customHeight="1">
      <c r="C318" s="7" t="s">
        <v>242</v>
      </c>
      <c r="D318" s="2"/>
      <c r="E318" s="2"/>
      <c r="F318" s="2"/>
      <c r="M318" s="2"/>
      <c r="N318" s="17">
        <v>68</v>
      </c>
      <c r="O318" s="18">
        <f t="shared" si="18"/>
        <v>4.2367601246105915</v>
      </c>
      <c r="P318" s="18">
        <f t="shared" si="18"/>
        <v>4.506295559973492</v>
      </c>
    </row>
    <row r="319" spans="3:16" ht="15" customHeight="1">
      <c r="C319" s="7" t="s">
        <v>243</v>
      </c>
      <c r="D319" s="2"/>
      <c r="E319" s="2"/>
      <c r="F319" s="2"/>
      <c r="M319" s="2"/>
      <c r="N319" s="17">
        <v>77</v>
      </c>
      <c r="O319" s="18">
        <f t="shared" si="18"/>
        <v>4.797507788161994</v>
      </c>
      <c r="P319" s="18">
        <f t="shared" si="18"/>
        <v>5.1027170311464545</v>
      </c>
    </row>
    <row r="320" spans="3:16" ht="15" customHeight="1">
      <c r="C320" s="10" t="s">
        <v>72</v>
      </c>
      <c r="D320" s="11"/>
      <c r="E320" s="11"/>
      <c r="F320" s="11"/>
      <c r="G320" s="11"/>
      <c r="H320" s="11"/>
      <c r="I320" s="11"/>
      <c r="J320" s="11"/>
      <c r="K320" s="11"/>
      <c r="L320" s="11"/>
      <c r="M320" s="11"/>
      <c r="N320" s="17">
        <v>96</v>
      </c>
      <c r="O320" s="18">
        <f>$N320/O$314*100</f>
        <v>5.981308411214954</v>
      </c>
      <c r="P320" s="39" t="s">
        <v>172</v>
      </c>
    </row>
    <row r="321" spans="3:16" ht="15" customHeight="1">
      <c r="C321" s="22" t="s">
        <v>74</v>
      </c>
      <c r="D321" s="23"/>
      <c r="E321" s="23"/>
      <c r="F321" s="23"/>
      <c r="G321" s="23"/>
      <c r="H321" s="23"/>
      <c r="I321" s="23"/>
      <c r="J321" s="23"/>
      <c r="K321" s="23"/>
      <c r="L321" s="23"/>
      <c r="M321" s="36"/>
      <c r="N321" s="24">
        <f>SUM(N315:N320)</f>
        <v>1608</v>
      </c>
      <c r="O321" s="25" t="str">
        <f>IF(SUM(O315:O320)&gt;100,"－",SUM(O315:O320))</f>
        <v>－</v>
      </c>
      <c r="P321" s="25" t="str">
        <f>IF(SUM(P315:P320)&gt;100,"－",SUM(P315:P320))</f>
        <v>－</v>
      </c>
    </row>
    <row r="322" spans="3:16" ht="15" customHeight="1">
      <c r="C322" s="30"/>
      <c r="D322" s="30"/>
      <c r="E322" s="30"/>
      <c r="F322" s="30"/>
      <c r="G322" s="30"/>
      <c r="H322" s="30"/>
      <c r="I322" s="30"/>
      <c r="J322" s="30"/>
      <c r="K322" s="30"/>
      <c r="L322" s="30"/>
      <c r="M322" s="30"/>
      <c r="N322" s="31"/>
      <c r="O322" s="32"/>
      <c r="P322" s="32"/>
    </row>
    <row r="323" spans="3:13" ht="15" customHeight="1">
      <c r="C323" s="40" t="s">
        <v>244</v>
      </c>
      <c r="M323" s="2"/>
    </row>
    <row r="324" spans="2:13" ht="15" customHeight="1">
      <c r="B324" s="1" t="s">
        <v>245</v>
      </c>
      <c r="C324" s="41"/>
      <c r="M324" s="2"/>
    </row>
    <row r="325" spans="3:16" ht="12" customHeight="1">
      <c r="C325" s="4"/>
      <c r="D325" s="5"/>
      <c r="E325" s="5"/>
      <c r="F325" s="5"/>
      <c r="G325" s="5"/>
      <c r="H325" s="5"/>
      <c r="I325" s="5"/>
      <c r="J325" s="5"/>
      <c r="K325" s="5"/>
      <c r="L325" s="5"/>
      <c r="M325" s="33"/>
      <c r="N325" s="6" t="s">
        <v>56</v>
      </c>
      <c r="O325" s="6" t="s">
        <v>57</v>
      </c>
      <c r="P325" s="6" t="s">
        <v>57</v>
      </c>
    </row>
    <row r="326" spans="3:16" ht="12" customHeight="1">
      <c r="C326" s="7"/>
      <c r="D326" s="2"/>
      <c r="E326" s="2"/>
      <c r="F326" s="2"/>
      <c r="M326" s="34"/>
      <c r="N326" s="8"/>
      <c r="O326" s="8"/>
      <c r="P326" s="9" t="s">
        <v>58</v>
      </c>
    </row>
    <row r="327" spans="3:16" ht="12" customHeight="1">
      <c r="C327" s="10"/>
      <c r="D327" s="11"/>
      <c r="E327" s="11"/>
      <c r="F327" s="11"/>
      <c r="G327" s="11"/>
      <c r="H327" s="11"/>
      <c r="I327" s="11"/>
      <c r="J327" s="11"/>
      <c r="K327" s="11"/>
      <c r="L327" s="11"/>
      <c r="M327" s="35"/>
      <c r="N327" s="12"/>
      <c r="O327" s="13">
        <f>$O$8</f>
        <v>1605</v>
      </c>
      <c r="P327" s="13">
        <f>O327-N331</f>
        <v>1569</v>
      </c>
    </row>
    <row r="328" spans="3:16" ht="15" customHeight="1">
      <c r="C328" s="7" t="s">
        <v>194</v>
      </c>
      <c r="D328" s="2"/>
      <c r="E328" s="2"/>
      <c r="F328" s="2"/>
      <c r="M328" s="2"/>
      <c r="N328" s="14">
        <v>103</v>
      </c>
      <c r="O328" s="15">
        <f aca="true" t="shared" si="19" ref="O328:P330">$N328/O$327*100</f>
        <v>6.417445482866044</v>
      </c>
      <c r="P328" s="15">
        <f t="shared" si="19"/>
        <v>6.564690885914596</v>
      </c>
    </row>
    <row r="329" spans="3:16" ht="15" customHeight="1">
      <c r="C329" s="7" t="s">
        <v>195</v>
      </c>
      <c r="D329" s="2"/>
      <c r="E329" s="2"/>
      <c r="F329" s="2"/>
      <c r="M329" s="2"/>
      <c r="N329" s="17">
        <v>1459</v>
      </c>
      <c r="O329" s="18">
        <f t="shared" si="19"/>
        <v>90.90342679127725</v>
      </c>
      <c r="P329" s="18">
        <f t="shared" si="19"/>
        <v>92.98916507329508</v>
      </c>
    </row>
    <row r="330" spans="3:16" ht="15" customHeight="1">
      <c r="C330" s="7" t="s">
        <v>246</v>
      </c>
      <c r="D330" s="2"/>
      <c r="E330" s="2"/>
      <c r="F330" s="2"/>
      <c r="M330" s="2"/>
      <c r="N330" s="17">
        <v>7</v>
      </c>
      <c r="O330" s="18">
        <f t="shared" si="19"/>
        <v>0.43613707165109034</v>
      </c>
      <c r="P330" s="18">
        <f t="shared" si="19"/>
        <v>0.44614404079031234</v>
      </c>
    </row>
    <row r="331" spans="3:16" ht="15" customHeight="1">
      <c r="C331" s="10" t="s">
        <v>72</v>
      </c>
      <c r="D331" s="11"/>
      <c r="E331" s="11"/>
      <c r="F331" s="11"/>
      <c r="G331" s="11"/>
      <c r="H331" s="11"/>
      <c r="I331" s="11"/>
      <c r="J331" s="11"/>
      <c r="K331" s="11"/>
      <c r="L331" s="11"/>
      <c r="M331" s="11"/>
      <c r="N331" s="17">
        <v>36</v>
      </c>
      <c r="O331" s="18">
        <f>$N331/O$327*100</f>
        <v>2.2429906542056073</v>
      </c>
      <c r="P331" s="39" t="s">
        <v>172</v>
      </c>
    </row>
    <row r="332" spans="3:16" ht="15" customHeight="1">
      <c r="C332" s="22" t="s">
        <v>74</v>
      </c>
      <c r="D332" s="23"/>
      <c r="E332" s="23"/>
      <c r="F332" s="23"/>
      <c r="G332" s="23"/>
      <c r="H332" s="23"/>
      <c r="I332" s="23"/>
      <c r="J332" s="23"/>
      <c r="K332" s="23"/>
      <c r="L332" s="23"/>
      <c r="M332" s="36"/>
      <c r="N332" s="24">
        <f>SUM(N328:N331)</f>
        <v>1605</v>
      </c>
      <c r="O332" s="25">
        <f>IF(SUM(O328:O331)&gt;100,"－",SUM(O328:O331))</f>
        <v>100</v>
      </c>
      <c r="P332" s="25">
        <f>IF(SUM(P328:P331)&gt;100,"－",SUM(P328:P331))</f>
        <v>100</v>
      </c>
    </row>
    <row r="333" spans="3:16" ht="15" customHeight="1">
      <c r="C333" s="30"/>
      <c r="D333" s="30"/>
      <c r="E333" s="30"/>
      <c r="F333" s="30"/>
      <c r="G333" s="30"/>
      <c r="H333" s="30"/>
      <c r="I333" s="30"/>
      <c r="J333" s="30"/>
      <c r="K333" s="30"/>
      <c r="L333" s="30"/>
      <c r="M333" s="30"/>
      <c r="N333" s="31"/>
      <c r="O333" s="32"/>
      <c r="P333" s="32"/>
    </row>
    <row r="334" spans="2:13" ht="15" customHeight="1">
      <c r="B334" s="1" t="s">
        <v>247</v>
      </c>
      <c r="C334" s="41"/>
      <c r="M334" s="2"/>
    </row>
    <row r="335" spans="3:16" ht="12" customHeight="1">
      <c r="C335" s="4"/>
      <c r="D335" s="5"/>
      <c r="E335" s="5"/>
      <c r="F335" s="5"/>
      <c r="G335" s="5"/>
      <c r="H335" s="5"/>
      <c r="I335" s="5"/>
      <c r="J335" s="5"/>
      <c r="K335" s="5"/>
      <c r="L335" s="5"/>
      <c r="M335" s="33"/>
      <c r="N335" s="6" t="s">
        <v>56</v>
      </c>
      <c r="O335" s="6" t="s">
        <v>57</v>
      </c>
      <c r="P335" s="6" t="s">
        <v>57</v>
      </c>
    </row>
    <row r="336" spans="3:16" ht="12" customHeight="1">
      <c r="C336" s="7"/>
      <c r="D336" s="2"/>
      <c r="E336" s="2"/>
      <c r="F336" s="2"/>
      <c r="M336" s="34"/>
      <c r="N336" s="8"/>
      <c r="O336" s="8"/>
      <c r="P336" s="9" t="s">
        <v>58</v>
      </c>
    </row>
    <row r="337" spans="3:16" ht="12" customHeight="1">
      <c r="C337" s="10"/>
      <c r="D337" s="11"/>
      <c r="E337" s="11"/>
      <c r="F337" s="11"/>
      <c r="G337" s="11"/>
      <c r="H337" s="11"/>
      <c r="I337" s="11"/>
      <c r="J337" s="11"/>
      <c r="K337" s="11"/>
      <c r="L337" s="11"/>
      <c r="M337" s="35"/>
      <c r="N337" s="12"/>
      <c r="O337" s="13">
        <f>$O$8</f>
        <v>1605</v>
      </c>
      <c r="P337" s="13">
        <f>O337-N347</f>
        <v>1531</v>
      </c>
    </row>
    <row r="338" spans="3:16" ht="15" customHeight="1">
      <c r="C338" s="7" t="s">
        <v>248</v>
      </c>
      <c r="D338" s="2"/>
      <c r="E338" s="2"/>
      <c r="F338" s="2"/>
      <c r="M338" s="2"/>
      <c r="N338" s="14">
        <v>1277</v>
      </c>
      <c r="O338" s="15">
        <f aca="true" t="shared" si="20" ref="O338:P346">$N338/O$337*100</f>
        <v>79.56386292834891</v>
      </c>
      <c r="P338" s="15">
        <f t="shared" si="20"/>
        <v>83.40953625081646</v>
      </c>
    </row>
    <row r="339" spans="3:16" ht="15" customHeight="1">
      <c r="C339" s="7" t="s">
        <v>249</v>
      </c>
      <c r="D339" s="2"/>
      <c r="E339" s="2"/>
      <c r="F339" s="2"/>
      <c r="M339" s="2"/>
      <c r="N339" s="17">
        <v>1271</v>
      </c>
      <c r="O339" s="18">
        <f t="shared" si="20"/>
        <v>79.19003115264798</v>
      </c>
      <c r="P339" s="18">
        <f t="shared" si="20"/>
        <v>83.01763553233181</v>
      </c>
    </row>
    <row r="340" spans="3:16" ht="15" customHeight="1">
      <c r="C340" s="7" t="s">
        <v>250</v>
      </c>
      <c r="D340" s="2"/>
      <c r="E340" s="2"/>
      <c r="F340" s="2"/>
      <c r="M340" s="2"/>
      <c r="N340" s="17">
        <v>986</v>
      </c>
      <c r="O340" s="18">
        <f t="shared" si="20"/>
        <v>61.43302180685358</v>
      </c>
      <c r="P340" s="18">
        <f t="shared" si="20"/>
        <v>64.4023514043109</v>
      </c>
    </row>
    <row r="341" spans="3:16" ht="15" customHeight="1">
      <c r="C341" s="7" t="s">
        <v>251</v>
      </c>
      <c r="D341" s="2"/>
      <c r="E341" s="2"/>
      <c r="F341" s="2"/>
      <c r="M341" s="2"/>
      <c r="N341" s="17">
        <v>821</v>
      </c>
      <c r="O341" s="18">
        <f t="shared" si="20"/>
        <v>51.15264797507788</v>
      </c>
      <c r="P341" s="18">
        <f t="shared" si="20"/>
        <v>53.625081645983016</v>
      </c>
    </row>
    <row r="342" spans="3:16" ht="15" customHeight="1">
      <c r="C342" s="7" t="s">
        <v>252</v>
      </c>
      <c r="D342" s="2"/>
      <c r="E342" s="2"/>
      <c r="F342" s="2"/>
      <c r="M342" s="2"/>
      <c r="N342" s="17">
        <v>548</v>
      </c>
      <c r="O342" s="18">
        <f t="shared" si="20"/>
        <v>34.14330218068536</v>
      </c>
      <c r="P342" s="18">
        <f t="shared" si="20"/>
        <v>35.79359895493142</v>
      </c>
    </row>
    <row r="343" spans="3:16" ht="15" customHeight="1">
      <c r="C343" s="7" t="s">
        <v>253</v>
      </c>
      <c r="D343" s="2"/>
      <c r="E343" s="2"/>
      <c r="F343" s="2"/>
      <c r="M343" s="2"/>
      <c r="N343" s="17">
        <v>65</v>
      </c>
      <c r="O343" s="18">
        <f t="shared" si="20"/>
        <v>4.049844236760125</v>
      </c>
      <c r="P343" s="18">
        <f t="shared" si="20"/>
        <v>4.245591116917048</v>
      </c>
    </row>
    <row r="344" spans="3:16" ht="15" customHeight="1">
      <c r="C344" s="7" t="s">
        <v>254</v>
      </c>
      <c r="D344" s="2"/>
      <c r="E344" s="2"/>
      <c r="F344" s="2"/>
      <c r="M344" s="2"/>
      <c r="N344" s="17">
        <v>420</v>
      </c>
      <c r="O344" s="18">
        <f t="shared" si="20"/>
        <v>26.168224299065418</v>
      </c>
      <c r="P344" s="18">
        <f t="shared" si="20"/>
        <v>27.433050293925536</v>
      </c>
    </row>
    <row r="345" spans="3:16" ht="15" customHeight="1">
      <c r="C345" s="7" t="s">
        <v>255</v>
      </c>
      <c r="D345" s="2"/>
      <c r="E345" s="2"/>
      <c r="F345" s="2"/>
      <c r="M345" s="2"/>
      <c r="N345" s="17">
        <v>162</v>
      </c>
      <c r="O345" s="18">
        <f t="shared" si="20"/>
        <v>10.093457943925234</v>
      </c>
      <c r="P345" s="18">
        <f t="shared" si="20"/>
        <v>10.581319399085565</v>
      </c>
    </row>
    <row r="346" spans="3:16" ht="15" customHeight="1">
      <c r="C346" s="7" t="s">
        <v>256</v>
      </c>
      <c r="D346" s="2"/>
      <c r="E346" s="2"/>
      <c r="F346" s="2"/>
      <c r="M346" s="2"/>
      <c r="N346" s="17">
        <v>85</v>
      </c>
      <c r="O346" s="18">
        <f t="shared" si="20"/>
        <v>5.29595015576324</v>
      </c>
      <c r="P346" s="18">
        <f t="shared" si="20"/>
        <v>5.551926845199216</v>
      </c>
    </row>
    <row r="347" spans="3:16" ht="15" customHeight="1">
      <c r="C347" s="10" t="s">
        <v>72</v>
      </c>
      <c r="D347" s="11"/>
      <c r="E347" s="11"/>
      <c r="F347" s="11"/>
      <c r="G347" s="11"/>
      <c r="H347" s="11"/>
      <c r="I347" s="11"/>
      <c r="J347" s="11"/>
      <c r="K347" s="11"/>
      <c r="L347" s="11"/>
      <c r="M347" s="11"/>
      <c r="N347" s="17">
        <v>74</v>
      </c>
      <c r="O347" s="18">
        <f>$N347/O$337*100</f>
        <v>4.610591900311527</v>
      </c>
      <c r="P347" s="39" t="s">
        <v>172</v>
      </c>
    </row>
    <row r="348" spans="3:16" ht="15" customHeight="1">
      <c r="C348" s="22" t="s">
        <v>74</v>
      </c>
      <c r="D348" s="23"/>
      <c r="E348" s="23"/>
      <c r="F348" s="23"/>
      <c r="G348" s="23"/>
      <c r="H348" s="23"/>
      <c r="I348" s="23"/>
      <c r="J348" s="23"/>
      <c r="K348" s="23"/>
      <c r="L348" s="23"/>
      <c r="M348" s="36"/>
      <c r="N348" s="24">
        <f>SUM(N338:N347)</f>
        <v>5709</v>
      </c>
      <c r="O348" s="25" t="str">
        <f>IF(SUM(O338:O347)&gt;100,"－",SUM(O338:O347))</f>
        <v>－</v>
      </c>
      <c r="P348" s="25" t="str">
        <f>IF(SUM(P338:P347)&gt;100,"－",SUM(P338:P347))</f>
        <v>－</v>
      </c>
    </row>
    <row r="349" spans="3:16" ht="15" customHeight="1">
      <c r="C349" s="30"/>
      <c r="D349" s="30"/>
      <c r="E349" s="30"/>
      <c r="F349" s="30"/>
      <c r="G349" s="30"/>
      <c r="H349" s="30"/>
      <c r="I349" s="30"/>
      <c r="J349" s="30"/>
      <c r="K349" s="30"/>
      <c r="L349" s="30"/>
      <c r="M349" s="30"/>
      <c r="N349" s="31"/>
      <c r="O349" s="32"/>
      <c r="P349" s="32"/>
    </row>
    <row r="350" spans="3:13" ht="15" customHeight="1">
      <c r="C350" s="40" t="s">
        <v>603</v>
      </c>
      <c r="M350" s="2"/>
    </row>
    <row r="351" spans="3:13" ht="15" customHeight="1">
      <c r="C351" s="40" t="s">
        <v>604</v>
      </c>
      <c r="M351" s="2"/>
    </row>
    <row r="352" spans="2:13" ht="15" customHeight="1">
      <c r="B352" s="1" t="s">
        <v>257</v>
      </c>
      <c r="C352" s="41"/>
      <c r="M352" s="2"/>
    </row>
    <row r="353" spans="3:16" ht="12" customHeight="1">
      <c r="C353" s="4"/>
      <c r="D353" s="5"/>
      <c r="E353" s="5"/>
      <c r="F353" s="5"/>
      <c r="G353" s="5"/>
      <c r="H353" s="5"/>
      <c r="I353" s="5"/>
      <c r="J353" s="5"/>
      <c r="K353" s="5"/>
      <c r="L353" s="5"/>
      <c r="M353" s="33"/>
      <c r="N353" s="6" t="s">
        <v>56</v>
      </c>
      <c r="O353" s="6" t="s">
        <v>57</v>
      </c>
      <c r="P353" s="6" t="s">
        <v>57</v>
      </c>
    </row>
    <row r="354" spans="3:16" ht="12" customHeight="1">
      <c r="C354" s="7"/>
      <c r="D354" s="2"/>
      <c r="E354" s="2"/>
      <c r="F354" s="2"/>
      <c r="M354" s="34"/>
      <c r="N354" s="8"/>
      <c r="O354" s="8"/>
      <c r="P354" s="9" t="s">
        <v>58</v>
      </c>
    </row>
    <row r="355" spans="3:16" ht="12" customHeight="1">
      <c r="C355" s="10"/>
      <c r="D355" s="11"/>
      <c r="E355" s="11"/>
      <c r="F355" s="11"/>
      <c r="G355" s="11"/>
      <c r="H355" s="11"/>
      <c r="I355" s="11"/>
      <c r="J355" s="11"/>
      <c r="K355" s="11"/>
      <c r="L355" s="11"/>
      <c r="M355" s="35"/>
      <c r="N355" s="12"/>
      <c r="O355" s="13">
        <f>$O$8</f>
        <v>1605</v>
      </c>
      <c r="P355" s="13">
        <f>O355-N364</f>
        <v>1547</v>
      </c>
    </row>
    <row r="356" spans="3:16" ht="15" customHeight="1">
      <c r="C356" s="7" t="s">
        <v>258</v>
      </c>
      <c r="D356" s="2"/>
      <c r="E356" s="2"/>
      <c r="F356" s="2"/>
      <c r="M356" s="2"/>
      <c r="N356" s="14">
        <v>113</v>
      </c>
      <c r="O356" s="15">
        <f aca="true" t="shared" si="21" ref="O356:P363">$N356/O$355*100</f>
        <v>7.040498442367602</v>
      </c>
      <c r="P356" s="15">
        <f t="shared" si="21"/>
        <v>7.304460245636717</v>
      </c>
    </row>
    <row r="357" spans="3:16" ht="15" customHeight="1">
      <c r="C357" s="7" t="s">
        <v>259</v>
      </c>
      <c r="D357" s="2"/>
      <c r="E357" s="2"/>
      <c r="F357" s="2"/>
      <c r="M357" s="2"/>
      <c r="N357" s="17">
        <v>122</v>
      </c>
      <c r="O357" s="18">
        <f t="shared" si="21"/>
        <v>7.601246105919003</v>
      </c>
      <c r="P357" s="18">
        <f t="shared" si="21"/>
        <v>7.88623141564318</v>
      </c>
    </row>
    <row r="358" spans="3:16" ht="15" customHeight="1">
      <c r="C358" s="7" t="s">
        <v>260</v>
      </c>
      <c r="D358" s="2"/>
      <c r="E358" s="2"/>
      <c r="F358" s="2"/>
      <c r="M358" s="2"/>
      <c r="N358" s="17">
        <v>238</v>
      </c>
      <c r="O358" s="18">
        <f t="shared" si="21"/>
        <v>14.828660436137072</v>
      </c>
      <c r="P358" s="18">
        <f t="shared" si="21"/>
        <v>15.384615384615385</v>
      </c>
    </row>
    <row r="359" spans="3:16" ht="15" customHeight="1">
      <c r="C359" s="7" t="s">
        <v>261</v>
      </c>
      <c r="D359" s="2"/>
      <c r="E359" s="2"/>
      <c r="F359" s="2"/>
      <c r="M359" s="2"/>
      <c r="N359" s="17">
        <v>166</v>
      </c>
      <c r="O359" s="18">
        <f t="shared" si="21"/>
        <v>10.342679127725857</v>
      </c>
      <c r="P359" s="18">
        <f t="shared" si="21"/>
        <v>10.73044602456367</v>
      </c>
    </row>
    <row r="360" spans="3:16" ht="15" customHeight="1">
      <c r="C360" s="7" t="s">
        <v>262</v>
      </c>
      <c r="D360" s="2"/>
      <c r="E360" s="2"/>
      <c r="F360" s="2"/>
      <c r="M360" s="2"/>
      <c r="N360" s="17">
        <v>308</v>
      </c>
      <c r="O360" s="18">
        <f t="shared" si="21"/>
        <v>19.190031152647975</v>
      </c>
      <c r="P360" s="18">
        <f t="shared" si="21"/>
        <v>19.90950226244344</v>
      </c>
    </row>
    <row r="361" spans="3:16" ht="15" customHeight="1">
      <c r="C361" s="7" t="s">
        <v>263</v>
      </c>
      <c r="D361" s="2"/>
      <c r="E361" s="2"/>
      <c r="F361" s="2"/>
      <c r="M361" s="2"/>
      <c r="N361" s="17">
        <v>498</v>
      </c>
      <c r="O361" s="18">
        <f t="shared" si="21"/>
        <v>31.02803738317757</v>
      </c>
      <c r="P361" s="18">
        <f t="shared" si="21"/>
        <v>32.191338073691014</v>
      </c>
    </row>
    <row r="362" spans="3:16" ht="15" customHeight="1">
      <c r="C362" s="7" t="s">
        <v>264</v>
      </c>
      <c r="D362" s="2"/>
      <c r="E362" s="2"/>
      <c r="F362" s="2"/>
      <c r="M362" s="2"/>
      <c r="N362" s="17">
        <v>89</v>
      </c>
      <c r="O362" s="18">
        <f t="shared" si="21"/>
        <v>5.545171339563863</v>
      </c>
      <c r="P362" s="18">
        <f t="shared" si="21"/>
        <v>5.753070458952812</v>
      </c>
    </row>
    <row r="363" spans="3:16" ht="15" customHeight="1">
      <c r="C363" s="7" t="s">
        <v>265</v>
      </c>
      <c r="D363" s="2"/>
      <c r="E363" s="2"/>
      <c r="F363" s="2"/>
      <c r="M363" s="2"/>
      <c r="N363" s="17">
        <v>480</v>
      </c>
      <c r="O363" s="18">
        <f t="shared" si="21"/>
        <v>29.906542056074763</v>
      </c>
      <c r="P363" s="18">
        <f t="shared" si="21"/>
        <v>31.027795733678087</v>
      </c>
    </row>
    <row r="364" spans="3:16" ht="15" customHeight="1">
      <c r="C364" s="10" t="s">
        <v>72</v>
      </c>
      <c r="D364" s="11"/>
      <c r="E364" s="11"/>
      <c r="F364" s="11"/>
      <c r="G364" s="11"/>
      <c r="H364" s="11"/>
      <c r="I364" s="11"/>
      <c r="J364" s="11"/>
      <c r="K364" s="11"/>
      <c r="L364" s="11"/>
      <c r="M364" s="11"/>
      <c r="N364" s="17">
        <v>58</v>
      </c>
      <c r="O364" s="18">
        <f>$N364/O$355*100</f>
        <v>3.6137071651090342</v>
      </c>
      <c r="P364" s="39" t="s">
        <v>172</v>
      </c>
    </row>
    <row r="365" spans="3:16" ht="15" customHeight="1">
      <c r="C365" s="22" t="s">
        <v>74</v>
      </c>
      <c r="D365" s="23"/>
      <c r="E365" s="23"/>
      <c r="F365" s="23"/>
      <c r="G365" s="23"/>
      <c r="H365" s="23"/>
      <c r="I365" s="23"/>
      <c r="J365" s="23"/>
      <c r="K365" s="23"/>
      <c r="L365" s="23"/>
      <c r="M365" s="36"/>
      <c r="N365" s="24">
        <f>SUM(N356:N364)</f>
        <v>2072</v>
      </c>
      <c r="O365" s="25" t="str">
        <f>IF(SUM(O356:O364)&gt;100,"－",SUM(O356:O364))</f>
        <v>－</v>
      </c>
      <c r="P365" s="25" t="str">
        <f>IF(SUM(P356:P364)&gt;100,"－",SUM(P356:P364))</f>
        <v>－</v>
      </c>
    </row>
    <row r="366" spans="3:16" ht="15" customHeight="1">
      <c r="C366" s="30"/>
      <c r="D366" s="30"/>
      <c r="E366" s="30"/>
      <c r="F366" s="30"/>
      <c r="G366" s="30"/>
      <c r="H366" s="30"/>
      <c r="I366" s="30"/>
      <c r="J366" s="30"/>
      <c r="K366" s="30"/>
      <c r="L366" s="30"/>
      <c r="M366" s="30"/>
      <c r="N366" s="31"/>
      <c r="O366" s="32"/>
      <c r="P366" s="32"/>
    </row>
    <row r="367" spans="2:13" ht="15" customHeight="1">
      <c r="B367" s="1" t="s">
        <v>266</v>
      </c>
      <c r="C367" s="41"/>
      <c r="M367" s="2"/>
    </row>
    <row r="368" spans="3:16" ht="12" customHeight="1">
      <c r="C368" s="4"/>
      <c r="D368" s="5"/>
      <c r="E368" s="5"/>
      <c r="F368" s="5"/>
      <c r="G368" s="5"/>
      <c r="H368" s="5"/>
      <c r="I368" s="5"/>
      <c r="J368" s="5"/>
      <c r="K368" s="5"/>
      <c r="L368" s="5"/>
      <c r="M368" s="33"/>
      <c r="N368" s="6" t="s">
        <v>56</v>
      </c>
      <c r="O368" s="6" t="s">
        <v>57</v>
      </c>
      <c r="P368" s="6" t="s">
        <v>57</v>
      </c>
    </row>
    <row r="369" spans="3:16" ht="12" customHeight="1">
      <c r="C369" s="7"/>
      <c r="D369" s="2"/>
      <c r="E369" s="2"/>
      <c r="F369" s="2"/>
      <c r="M369" s="34"/>
      <c r="N369" s="8"/>
      <c r="O369" s="8"/>
      <c r="P369" s="9" t="s">
        <v>58</v>
      </c>
    </row>
    <row r="370" spans="3:16" ht="12" customHeight="1">
      <c r="C370" s="10"/>
      <c r="D370" s="11"/>
      <c r="E370" s="11"/>
      <c r="F370" s="11"/>
      <c r="G370" s="11"/>
      <c r="H370" s="11"/>
      <c r="I370" s="11"/>
      <c r="J370" s="11"/>
      <c r="K370" s="11"/>
      <c r="L370" s="11"/>
      <c r="M370" s="35"/>
      <c r="N370" s="12"/>
      <c r="O370" s="13">
        <f>$O$8</f>
        <v>1605</v>
      </c>
      <c r="P370" s="13">
        <f>O370-N377</f>
        <v>1529</v>
      </c>
    </row>
    <row r="371" spans="3:16" ht="15" customHeight="1">
      <c r="C371" s="7" t="s">
        <v>267</v>
      </c>
      <c r="D371" s="2"/>
      <c r="E371" s="2"/>
      <c r="F371" s="2"/>
      <c r="M371" s="2"/>
      <c r="N371" s="14">
        <v>371</v>
      </c>
      <c r="O371" s="15">
        <f aca="true" t="shared" si="22" ref="O371:P376">$N371/O$370*100</f>
        <v>23.115264797507788</v>
      </c>
      <c r="P371" s="15">
        <f t="shared" si="22"/>
        <v>24.264224983649445</v>
      </c>
    </row>
    <row r="372" spans="3:16" ht="15" customHeight="1">
      <c r="C372" s="7" t="s">
        <v>268</v>
      </c>
      <c r="D372" s="2"/>
      <c r="E372" s="2"/>
      <c r="F372" s="2"/>
      <c r="M372" s="2"/>
      <c r="N372" s="17">
        <v>759</v>
      </c>
      <c r="O372" s="18">
        <f t="shared" si="22"/>
        <v>47.28971962616823</v>
      </c>
      <c r="P372" s="18">
        <f t="shared" si="22"/>
        <v>49.64028776978417</v>
      </c>
    </row>
    <row r="373" spans="3:16" ht="15" customHeight="1">
      <c r="C373" s="7" t="s">
        <v>269</v>
      </c>
      <c r="D373" s="2"/>
      <c r="E373" s="2"/>
      <c r="F373" s="2"/>
      <c r="M373" s="2"/>
      <c r="N373" s="17">
        <v>339</v>
      </c>
      <c r="O373" s="18">
        <f t="shared" si="22"/>
        <v>21.121495327102803</v>
      </c>
      <c r="P373" s="18">
        <f t="shared" si="22"/>
        <v>22.171353826030085</v>
      </c>
    </row>
    <row r="374" spans="3:16" ht="15" customHeight="1">
      <c r="C374" s="7" t="s">
        <v>270</v>
      </c>
      <c r="D374" s="2"/>
      <c r="E374" s="2"/>
      <c r="F374" s="2"/>
      <c r="M374" s="2"/>
      <c r="N374" s="17">
        <v>281</v>
      </c>
      <c r="O374" s="18">
        <f t="shared" si="22"/>
        <v>17.50778816199377</v>
      </c>
      <c r="P374" s="18">
        <f t="shared" si="22"/>
        <v>18.378024852844995</v>
      </c>
    </row>
    <row r="375" spans="3:16" ht="15" customHeight="1">
      <c r="C375" s="7" t="s">
        <v>271</v>
      </c>
      <c r="D375" s="2"/>
      <c r="E375" s="2"/>
      <c r="F375" s="2"/>
      <c r="M375" s="2"/>
      <c r="N375" s="17">
        <v>624</v>
      </c>
      <c r="O375" s="18">
        <f t="shared" si="22"/>
        <v>38.87850467289719</v>
      </c>
      <c r="P375" s="18">
        <f t="shared" si="22"/>
        <v>40.8109875735775</v>
      </c>
    </row>
    <row r="376" spans="3:16" ht="15" customHeight="1">
      <c r="C376" s="7" t="s">
        <v>272</v>
      </c>
      <c r="D376" s="2"/>
      <c r="E376" s="2"/>
      <c r="F376" s="2"/>
      <c r="M376" s="2"/>
      <c r="N376" s="17">
        <v>248</v>
      </c>
      <c r="O376" s="18">
        <f t="shared" si="22"/>
        <v>15.451713395638631</v>
      </c>
      <c r="P376" s="18">
        <f t="shared" si="22"/>
        <v>16.219751471550033</v>
      </c>
    </row>
    <row r="377" spans="3:16" ht="15" customHeight="1">
      <c r="C377" s="10" t="s">
        <v>72</v>
      </c>
      <c r="D377" s="11"/>
      <c r="E377" s="11"/>
      <c r="F377" s="11"/>
      <c r="G377" s="11"/>
      <c r="H377" s="11"/>
      <c r="I377" s="11"/>
      <c r="J377" s="11"/>
      <c r="K377" s="11"/>
      <c r="L377" s="11"/>
      <c r="M377" s="11"/>
      <c r="N377" s="17">
        <v>76</v>
      </c>
      <c r="O377" s="18">
        <f>$N377/O$370*100</f>
        <v>4.7352024922118385</v>
      </c>
      <c r="P377" s="39" t="s">
        <v>172</v>
      </c>
    </row>
    <row r="378" spans="3:16" ht="15" customHeight="1">
      <c r="C378" s="22" t="s">
        <v>74</v>
      </c>
      <c r="D378" s="23"/>
      <c r="E378" s="23"/>
      <c r="F378" s="23"/>
      <c r="G378" s="23"/>
      <c r="H378" s="23"/>
      <c r="I378" s="23"/>
      <c r="J378" s="23"/>
      <c r="K378" s="23"/>
      <c r="L378" s="23"/>
      <c r="M378" s="36"/>
      <c r="N378" s="24">
        <f>SUM(N371:N377)</f>
        <v>2698</v>
      </c>
      <c r="O378" s="25" t="str">
        <f>IF(SUM(O371:O377)&gt;100,"－",SUM(O371:O377))</f>
        <v>－</v>
      </c>
      <c r="P378" s="25" t="str">
        <f>IF(SUM(P371:P377)&gt;100,"－",SUM(P371:P377))</f>
        <v>－</v>
      </c>
    </row>
    <row r="379" spans="3:15" ht="15" customHeight="1">
      <c r="C379" s="30"/>
      <c r="D379" s="30"/>
      <c r="E379" s="30"/>
      <c r="F379" s="30"/>
      <c r="G379" s="30"/>
      <c r="H379" s="30"/>
      <c r="I379" s="30"/>
      <c r="J379" s="30"/>
      <c r="K379" s="30"/>
      <c r="L379" s="30"/>
      <c r="M379" s="42"/>
      <c r="N379" s="43"/>
      <c r="O379" s="43"/>
    </row>
    <row r="380" spans="2:13" ht="15" customHeight="1">
      <c r="B380" s="1" t="s">
        <v>605</v>
      </c>
      <c r="C380" s="41"/>
      <c r="M380" s="2"/>
    </row>
    <row r="381" spans="3:15" ht="15" customHeight="1">
      <c r="C381" s="104" t="s">
        <v>606</v>
      </c>
      <c r="D381" s="104"/>
      <c r="E381" s="104"/>
      <c r="F381" s="104"/>
      <c r="G381" s="104"/>
      <c r="H381" s="104"/>
      <c r="I381" s="104"/>
      <c r="J381" s="104"/>
      <c r="K381" s="104"/>
      <c r="L381" s="104"/>
      <c r="M381" s="104"/>
      <c r="N381" s="104"/>
      <c r="O381" s="104"/>
    </row>
    <row r="382" spans="3:13" ht="15" customHeight="1">
      <c r="C382" s="44" t="s">
        <v>273</v>
      </c>
      <c r="M382" s="2"/>
    </row>
    <row r="383" spans="3:16" ht="12" customHeight="1">
      <c r="C383" s="4"/>
      <c r="D383" s="5"/>
      <c r="E383" s="5"/>
      <c r="F383" s="5"/>
      <c r="G383" s="5"/>
      <c r="H383" s="5"/>
      <c r="I383" s="5"/>
      <c r="J383" s="5"/>
      <c r="K383" s="5"/>
      <c r="L383" s="5"/>
      <c r="M383" s="33"/>
      <c r="N383" s="6" t="s">
        <v>56</v>
      </c>
      <c r="O383" s="6" t="s">
        <v>57</v>
      </c>
      <c r="P383" s="6" t="s">
        <v>57</v>
      </c>
    </row>
    <row r="384" spans="3:16" ht="12" customHeight="1">
      <c r="C384" s="7"/>
      <c r="D384" s="2"/>
      <c r="E384" s="2"/>
      <c r="F384" s="2"/>
      <c r="M384" s="34"/>
      <c r="N384" s="8"/>
      <c r="O384" s="8"/>
      <c r="P384" s="9" t="s">
        <v>58</v>
      </c>
    </row>
    <row r="385" spans="3:16" ht="12" customHeight="1">
      <c r="C385" s="10"/>
      <c r="D385" s="11"/>
      <c r="E385" s="11"/>
      <c r="F385" s="11"/>
      <c r="G385" s="11"/>
      <c r="H385" s="11"/>
      <c r="I385" s="11"/>
      <c r="J385" s="11"/>
      <c r="K385" s="11"/>
      <c r="L385" s="11"/>
      <c r="M385" s="35"/>
      <c r="N385" s="12"/>
      <c r="O385" s="13">
        <f>$O$8</f>
        <v>1605</v>
      </c>
      <c r="P385" s="13">
        <f>O385-N398</f>
        <v>912</v>
      </c>
    </row>
    <row r="386" spans="3:16" ht="12" customHeight="1">
      <c r="C386" s="7" t="s">
        <v>274</v>
      </c>
      <c r="D386" s="2"/>
      <c r="E386" s="2"/>
      <c r="F386" s="2"/>
      <c r="M386" s="2"/>
      <c r="N386" s="6"/>
      <c r="O386" s="45"/>
      <c r="P386" s="45"/>
    </row>
    <row r="387" spans="3:16" ht="15" customHeight="1">
      <c r="C387" s="7" t="s">
        <v>275</v>
      </c>
      <c r="D387" s="2"/>
      <c r="E387" s="2"/>
      <c r="F387" s="2"/>
      <c r="M387" s="2"/>
      <c r="N387" s="17">
        <v>27</v>
      </c>
      <c r="O387" s="18">
        <f aca="true" t="shared" si="23" ref="O387:P390">$N387/O$385*100</f>
        <v>1.6822429906542056</v>
      </c>
      <c r="P387" s="18">
        <f t="shared" si="23"/>
        <v>2.9605263157894735</v>
      </c>
    </row>
    <row r="388" spans="3:16" ht="15" customHeight="1">
      <c r="C388" s="7" t="s">
        <v>276</v>
      </c>
      <c r="D388" s="2"/>
      <c r="E388" s="2"/>
      <c r="F388" s="2"/>
      <c r="M388" s="2"/>
      <c r="N388" s="17">
        <v>102</v>
      </c>
      <c r="O388" s="18">
        <f t="shared" si="23"/>
        <v>6.355140186915888</v>
      </c>
      <c r="P388" s="18">
        <f t="shared" si="23"/>
        <v>11.18421052631579</v>
      </c>
    </row>
    <row r="389" spans="3:16" ht="15" customHeight="1">
      <c r="C389" s="7" t="s">
        <v>277</v>
      </c>
      <c r="D389" s="2"/>
      <c r="E389" s="2"/>
      <c r="F389" s="2"/>
      <c r="M389" s="2"/>
      <c r="N389" s="17">
        <v>4</v>
      </c>
      <c r="O389" s="18">
        <f t="shared" si="23"/>
        <v>0.24922118380062305</v>
      </c>
      <c r="P389" s="18">
        <f t="shared" si="23"/>
        <v>0.43859649122807015</v>
      </c>
    </row>
    <row r="390" spans="3:16" ht="15" customHeight="1">
      <c r="C390" s="7" t="s">
        <v>278</v>
      </c>
      <c r="D390" s="2"/>
      <c r="E390" s="2"/>
      <c r="F390" s="2"/>
      <c r="M390" s="2"/>
      <c r="N390" s="17">
        <v>173</v>
      </c>
      <c r="O390" s="18">
        <f t="shared" si="23"/>
        <v>10.778816199376948</v>
      </c>
      <c r="P390" s="18">
        <f t="shared" si="23"/>
        <v>18.969298245614034</v>
      </c>
    </row>
    <row r="391" spans="3:16" ht="12" customHeight="1">
      <c r="C391" s="7" t="s">
        <v>636</v>
      </c>
      <c r="D391" s="2"/>
      <c r="E391" s="2"/>
      <c r="F391" s="2"/>
      <c r="M391" s="2"/>
      <c r="N391" s="8"/>
      <c r="O391" s="46"/>
      <c r="P391" s="46"/>
    </row>
    <row r="392" spans="3:16" ht="15" customHeight="1">
      <c r="C392" s="7" t="s">
        <v>279</v>
      </c>
      <c r="D392" s="2"/>
      <c r="E392" s="2"/>
      <c r="F392" s="2"/>
      <c r="M392" s="2"/>
      <c r="N392" s="17">
        <v>106</v>
      </c>
      <c r="O392" s="18">
        <f aca="true" t="shared" si="24" ref="O392:P397">$N392/O$385*100</f>
        <v>6.604361370716511</v>
      </c>
      <c r="P392" s="18">
        <f t="shared" si="24"/>
        <v>11.62280701754386</v>
      </c>
    </row>
    <row r="393" spans="3:16" ht="15" customHeight="1">
      <c r="C393" s="7" t="s">
        <v>280</v>
      </c>
      <c r="D393" s="2"/>
      <c r="E393" s="2"/>
      <c r="F393" s="2"/>
      <c r="M393" s="2"/>
      <c r="N393" s="17">
        <v>302</v>
      </c>
      <c r="O393" s="18">
        <f t="shared" si="24"/>
        <v>18.81619937694704</v>
      </c>
      <c r="P393" s="18">
        <f t="shared" si="24"/>
        <v>33.114035087719294</v>
      </c>
    </row>
    <row r="394" spans="3:16" ht="15" customHeight="1">
      <c r="C394" s="7" t="s">
        <v>281</v>
      </c>
      <c r="D394" s="2"/>
      <c r="E394" s="2"/>
      <c r="F394" s="2"/>
      <c r="M394" s="2"/>
      <c r="N394" s="17">
        <v>102</v>
      </c>
      <c r="O394" s="18">
        <f t="shared" si="24"/>
        <v>6.355140186915888</v>
      </c>
      <c r="P394" s="18">
        <f t="shared" si="24"/>
        <v>11.18421052631579</v>
      </c>
    </row>
    <row r="395" spans="3:16" ht="15" customHeight="1">
      <c r="C395" s="7" t="s">
        <v>282</v>
      </c>
      <c r="D395" s="2"/>
      <c r="E395" s="2"/>
      <c r="F395" s="2"/>
      <c r="M395" s="2"/>
      <c r="N395" s="17">
        <v>31</v>
      </c>
      <c r="O395" s="18">
        <f t="shared" si="24"/>
        <v>1.9314641744548289</v>
      </c>
      <c r="P395" s="18">
        <f t="shared" si="24"/>
        <v>3.399122807017544</v>
      </c>
    </row>
    <row r="396" spans="3:16" ht="15" customHeight="1">
      <c r="C396" s="7" t="s">
        <v>283</v>
      </c>
      <c r="D396" s="2"/>
      <c r="E396" s="2"/>
      <c r="F396" s="2"/>
      <c r="M396" s="2"/>
      <c r="N396" s="17">
        <v>72</v>
      </c>
      <c r="O396" s="18">
        <f t="shared" si="24"/>
        <v>4.485981308411215</v>
      </c>
      <c r="P396" s="18">
        <f t="shared" si="24"/>
        <v>7.894736842105263</v>
      </c>
    </row>
    <row r="397" spans="3:16" ht="15" customHeight="1">
      <c r="C397" s="7" t="s">
        <v>284</v>
      </c>
      <c r="D397" s="2"/>
      <c r="E397" s="2"/>
      <c r="F397" s="2"/>
      <c r="M397" s="2"/>
      <c r="N397" s="17">
        <v>117</v>
      </c>
      <c r="O397" s="18">
        <f t="shared" si="24"/>
        <v>7.289719626168225</v>
      </c>
      <c r="P397" s="18">
        <f t="shared" si="24"/>
        <v>12.828947368421053</v>
      </c>
    </row>
    <row r="398" spans="3:16" ht="15" customHeight="1">
      <c r="C398" s="10" t="s">
        <v>72</v>
      </c>
      <c r="D398" s="11"/>
      <c r="E398" s="11"/>
      <c r="F398" s="11"/>
      <c r="G398" s="11"/>
      <c r="H398" s="11"/>
      <c r="I398" s="11"/>
      <c r="J398" s="11"/>
      <c r="K398" s="11"/>
      <c r="L398" s="11"/>
      <c r="M398" s="11"/>
      <c r="N398" s="17">
        <v>693</v>
      </c>
      <c r="O398" s="18">
        <f>$N398/O$385*100</f>
        <v>43.177570093457945</v>
      </c>
      <c r="P398" s="39" t="s">
        <v>172</v>
      </c>
    </row>
    <row r="399" spans="3:16" ht="15" customHeight="1">
      <c r="C399" s="22" t="s">
        <v>74</v>
      </c>
      <c r="D399" s="23"/>
      <c r="E399" s="23"/>
      <c r="F399" s="23"/>
      <c r="G399" s="23"/>
      <c r="H399" s="23"/>
      <c r="I399" s="23"/>
      <c r="J399" s="23"/>
      <c r="K399" s="23"/>
      <c r="L399" s="23"/>
      <c r="M399" s="36"/>
      <c r="N399" s="24">
        <f>SUM(N387:N398)</f>
        <v>1729</v>
      </c>
      <c r="O399" s="25" t="str">
        <f>IF(SUM(O387:O398)&gt;100,"－",SUM(O387:O398))</f>
        <v>－</v>
      </c>
      <c r="P399" s="25" t="str">
        <f>IF(SUM(P387:P398)&gt;100,"－",SUM(P387:P398))</f>
        <v>－</v>
      </c>
    </row>
    <row r="400" spans="3:16" ht="15" customHeight="1">
      <c r="C400" s="30"/>
      <c r="D400" s="30"/>
      <c r="E400" s="30"/>
      <c r="F400" s="30"/>
      <c r="G400" s="30"/>
      <c r="H400" s="30"/>
      <c r="I400" s="30"/>
      <c r="J400" s="30"/>
      <c r="K400" s="30"/>
      <c r="L400" s="30"/>
      <c r="M400" s="30"/>
      <c r="N400" s="31"/>
      <c r="O400" s="32"/>
      <c r="P400" s="32"/>
    </row>
    <row r="401" spans="3:13" ht="15" customHeight="1">
      <c r="C401" s="44" t="s">
        <v>285</v>
      </c>
      <c r="M401" s="2"/>
    </row>
    <row r="402" spans="3:16" ht="12" customHeight="1">
      <c r="C402" s="4"/>
      <c r="D402" s="5"/>
      <c r="E402" s="5"/>
      <c r="F402" s="5"/>
      <c r="G402" s="5"/>
      <c r="H402" s="5"/>
      <c r="I402" s="5"/>
      <c r="J402" s="5"/>
      <c r="K402" s="5"/>
      <c r="L402" s="5"/>
      <c r="M402" s="33"/>
      <c r="N402" s="6" t="s">
        <v>56</v>
      </c>
      <c r="O402" s="6" t="s">
        <v>57</v>
      </c>
      <c r="P402" s="6" t="s">
        <v>57</v>
      </c>
    </row>
    <row r="403" spans="3:16" ht="12" customHeight="1">
      <c r="C403" s="7"/>
      <c r="D403" s="2"/>
      <c r="E403" s="2"/>
      <c r="F403" s="2"/>
      <c r="M403" s="34"/>
      <c r="N403" s="8"/>
      <c r="O403" s="8"/>
      <c r="P403" s="9" t="s">
        <v>58</v>
      </c>
    </row>
    <row r="404" spans="3:16" ht="12" customHeight="1">
      <c r="C404" s="10"/>
      <c r="D404" s="11"/>
      <c r="E404" s="11"/>
      <c r="F404" s="11"/>
      <c r="G404" s="11"/>
      <c r="H404" s="11"/>
      <c r="I404" s="11"/>
      <c r="J404" s="11"/>
      <c r="K404" s="11"/>
      <c r="L404" s="11"/>
      <c r="M404" s="35"/>
      <c r="N404" s="12"/>
      <c r="O404" s="13">
        <f>$O$8</f>
        <v>1605</v>
      </c>
      <c r="P404" s="13">
        <f>O404-N417</f>
        <v>603</v>
      </c>
    </row>
    <row r="405" spans="3:16" ht="12" customHeight="1">
      <c r="C405" s="7" t="s">
        <v>274</v>
      </c>
      <c r="D405" s="2"/>
      <c r="E405" s="2"/>
      <c r="F405" s="2"/>
      <c r="M405" s="2"/>
      <c r="N405" s="6"/>
      <c r="O405" s="45"/>
      <c r="P405" s="45"/>
    </row>
    <row r="406" spans="3:16" ht="15" customHeight="1">
      <c r="C406" s="7" t="s">
        <v>275</v>
      </c>
      <c r="D406" s="2"/>
      <c r="E406" s="2"/>
      <c r="F406" s="2"/>
      <c r="M406" s="2"/>
      <c r="N406" s="17">
        <v>19</v>
      </c>
      <c r="O406" s="18">
        <f aca="true" t="shared" si="25" ref="O406:P409">$N406/O$404*100</f>
        <v>1.1838006230529596</v>
      </c>
      <c r="P406" s="18">
        <f t="shared" si="25"/>
        <v>3.150912106135987</v>
      </c>
    </row>
    <row r="407" spans="3:16" ht="15" customHeight="1">
      <c r="C407" s="7" t="s">
        <v>276</v>
      </c>
      <c r="D407" s="2"/>
      <c r="E407" s="2"/>
      <c r="F407" s="2"/>
      <c r="M407" s="2"/>
      <c r="N407" s="17">
        <v>163</v>
      </c>
      <c r="O407" s="18">
        <f t="shared" si="25"/>
        <v>10.15576323987539</v>
      </c>
      <c r="P407" s="18">
        <f t="shared" si="25"/>
        <v>27.031509121061358</v>
      </c>
    </row>
    <row r="408" spans="3:16" ht="15" customHeight="1">
      <c r="C408" s="7" t="s">
        <v>277</v>
      </c>
      <c r="D408" s="2"/>
      <c r="E408" s="2"/>
      <c r="F408" s="2"/>
      <c r="M408" s="2"/>
      <c r="N408" s="17">
        <v>10</v>
      </c>
      <c r="O408" s="18">
        <f t="shared" si="25"/>
        <v>0.6230529595015576</v>
      </c>
      <c r="P408" s="18">
        <f t="shared" si="25"/>
        <v>1.658374792703151</v>
      </c>
    </row>
    <row r="409" spans="3:16" ht="15" customHeight="1">
      <c r="C409" s="7" t="s">
        <v>278</v>
      </c>
      <c r="D409" s="2"/>
      <c r="E409" s="2"/>
      <c r="F409" s="2"/>
      <c r="M409" s="2"/>
      <c r="N409" s="17">
        <v>178</v>
      </c>
      <c r="O409" s="18">
        <f t="shared" si="25"/>
        <v>11.090342679127726</v>
      </c>
      <c r="P409" s="18">
        <f t="shared" si="25"/>
        <v>29.519071310116086</v>
      </c>
    </row>
    <row r="410" spans="3:16" ht="12" customHeight="1">
      <c r="C410" s="7" t="s">
        <v>636</v>
      </c>
      <c r="D410" s="2"/>
      <c r="E410" s="2"/>
      <c r="F410" s="2"/>
      <c r="M410" s="2"/>
      <c r="N410" s="8"/>
      <c r="O410" s="46"/>
      <c r="P410" s="46"/>
    </row>
    <row r="411" spans="3:16" ht="15" customHeight="1">
      <c r="C411" s="7" t="s">
        <v>279</v>
      </c>
      <c r="D411" s="2"/>
      <c r="E411" s="2"/>
      <c r="F411" s="2"/>
      <c r="M411" s="2"/>
      <c r="N411" s="17">
        <v>96</v>
      </c>
      <c r="O411" s="18">
        <f aca="true" t="shared" si="26" ref="O411:P416">$N411/O$404*100</f>
        <v>5.981308411214954</v>
      </c>
      <c r="P411" s="18">
        <f t="shared" si="26"/>
        <v>15.92039800995025</v>
      </c>
    </row>
    <row r="412" spans="3:16" ht="15" customHeight="1">
      <c r="C412" s="7" t="s">
        <v>280</v>
      </c>
      <c r="D412" s="2"/>
      <c r="E412" s="2"/>
      <c r="F412" s="2"/>
      <c r="M412" s="2"/>
      <c r="N412" s="17">
        <v>119</v>
      </c>
      <c r="O412" s="18">
        <f t="shared" si="26"/>
        <v>7.414330218068536</v>
      </c>
      <c r="P412" s="18">
        <f t="shared" si="26"/>
        <v>19.734660033167494</v>
      </c>
    </row>
    <row r="413" spans="3:16" ht="15" customHeight="1">
      <c r="C413" s="7" t="s">
        <v>281</v>
      </c>
      <c r="D413" s="2"/>
      <c r="E413" s="2"/>
      <c r="F413" s="2"/>
      <c r="M413" s="2"/>
      <c r="N413" s="17">
        <v>37</v>
      </c>
      <c r="O413" s="18">
        <f t="shared" si="26"/>
        <v>2.3052959501557635</v>
      </c>
      <c r="P413" s="18">
        <f t="shared" si="26"/>
        <v>6.135986733001658</v>
      </c>
    </row>
    <row r="414" spans="3:16" ht="15" customHeight="1">
      <c r="C414" s="7" t="s">
        <v>282</v>
      </c>
      <c r="D414" s="2"/>
      <c r="E414" s="2"/>
      <c r="F414" s="2"/>
      <c r="M414" s="2"/>
      <c r="N414" s="17">
        <v>23</v>
      </c>
      <c r="O414" s="18">
        <f t="shared" si="26"/>
        <v>1.4330218068535825</v>
      </c>
      <c r="P414" s="18">
        <f t="shared" si="26"/>
        <v>3.814262023217247</v>
      </c>
    </row>
    <row r="415" spans="3:16" ht="15" customHeight="1">
      <c r="C415" s="7" t="s">
        <v>283</v>
      </c>
      <c r="D415" s="2"/>
      <c r="E415" s="2"/>
      <c r="F415" s="2"/>
      <c r="M415" s="2"/>
      <c r="N415" s="17">
        <v>26</v>
      </c>
      <c r="O415" s="18">
        <f t="shared" si="26"/>
        <v>1.61993769470405</v>
      </c>
      <c r="P415" s="18">
        <f t="shared" si="26"/>
        <v>4.311774461028192</v>
      </c>
    </row>
    <row r="416" spans="3:16" ht="15" customHeight="1">
      <c r="C416" s="7" t="s">
        <v>284</v>
      </c>
      <c r="D416" s="2"/>
      <c r="E416" s="2"/>
      <c r="F416" s="2"/>
      <c r="M416" s="2"/>
      <c r="N416" s="17">
        <v>25</v>
      </c>
      <c r="O416" s="18">
        <f t="shared" si="26"/>
        <v>1.557632398753894</v>
      </c>
      <c r="P416" s="18">
        <f t="shared" si="26"/>
        <v>4.1459369817578775</v>
      </c>
    </row>
    <row r="417" spans="3:16" ht="15" customHeight="1">
      <c r="C417" s="10" t="s">
        <v>72</v>
      </c>
      <c r="D417" s="11"/>
      <c r="E417" s="11"/>
      <c r="F417" s="11"/>
      <c r="G417" s="11"/>
      <c r="H417" s="11"/>
      <c r="I417" s="11"/>
      <c r="J417" s="11"/>
      <c r="K417" s="11"/>
      <c r="L417" s="11"/>
      <c r="M417" s="11"/>
      <c r="N417" s="98">
        <v>1002</v>
      </c>
      <c r="O417" s="18">
        <f>$N417/O$404*100</f>
        <v>62.42990654205608</v>
      </c>
      <c r="P417" s="39" t="s">
        <v>172</v>
      </c>
    </row>
    <row r="418" spans="3:16" ht="15" customHeight="1">
      <c r="C418" s="22" t="s">
        <v>74</v>
      </c>
      <c r="D418" s="23"/>
      <c r="E418" s="23"/>
      <c r="F418" s="23"/>
      <c r="G418" s="23"/>
      <c r="H418" s="23"/>
      <c r="I418" s="23"/>
      <c r="J418" s="23"/>
      <c r="K418" s="23"/>
      <c r="L418" s="23"/>
      <c r="M418" s="36"/>
      <c r="N418" s="24">
        <f>SUM(N406:N417)</f>
        <v>1698</v>
      </c>
      <c r="O418" s="25" t="str">
        <f>IF(SUM(O406:O417)&gt;100,"－",SUM(O406:O417))</f>
        <v>－</v>
      </c>
      <c r="P418" s="25" t="str">
        <f>IF(SUM(P406:P417)&gt;100,"－",SUM(P406:P417))</f>
        <v>－</v>
      </c>
    </row>
    <row r="419" spans="3:16" ht="15" customHeight="1">
      <c r="C419" s="30"/>
      <c r="D419" s="30"/>
      <c r="E419" s="30"/>
      <c r="F419" s="30"/>
      <c r="G419" s="30"/>
      <c r="H419" s="30"/>
      <c r="I419" s="30"/>
      <c r="J419" s="30"/>
      <c r="K419" s="30"/>
      <c r="L419" s="30"/>
      <c r="M419" s="30"/>
      <c r="N419" s="31"/>
      <c r="O419" s="32"/>
      <c r="P419" s="32"/>
    </row>
    <row r="420" spans="3:13" ht="15" customHeight="1">
      <c r="C420" s="44" t="s">
        <v>286</v>
      </c>
      <c r="M420" s="2"/>
    </row>
    <row r="421" spans="3:16" ht="12" customHeight="1">
      <c r="C421" s="4"/>
      <c r="D421" s="5"/>
      <c r="E421" s="5"/>
      <c r="F421" s="5"/>
      <c r="G421" s="5"/>
      <c r="H421" s="5"/>
      <c r="I421" s="5"/>
      <c r="J421" s="5"/>
      <c r="K421" s="5"/>
      <c r="L421" s="5"/>
      <c r="M421" s="33"/>
      <c r="N421" s="6" t="s">
        <v>56</v>
      </c>
      <c r="O421" s="6" t="s">
        <v>57</v>
      </c>
      <c r="P421" s="6" t="s">
        <v>57</v>
      </c>
    </row>
    <row r="422" spans="3:16" ht="12" customHeight="1">
      <c r="C422" s="7"/>
      <c r="D422" s="2"/>
      <c r="E422" s="2"/>
      <c r="F422" s="2"/>
      <c r="M422" s="34"/>
      <c r="N422" s="8"/>
      <c r="O422" s="8"/>
      <c r="P422" s="9" t="s">
        <v>58</v>
      </c>
    </row>
    <row r="423" spans="3:16" ht="12" customHeight="1">
      <c r="C423" s="10"/>
      <c r="D423" s="11"/>
      <c r="E423" s="11"/>
      <c r="F423" s="11"/>
      <c r="G423" s="11"/>
      <c r="H423" s="11"/>
      <c r="I423" s="11"/>
      <c r="J423" s="11"/>
      <c r="K423" s="11"/>
      <c r="L423" s="11"/>
      <c r="M423" s="35"/>
      <c r="N423" s="12"/>
      <c r="O423" s="13">
        <f>$O$8</f>
        <v>1605</v>
      </c>
      <c r="P423" s="13">
        <f>O423-N436</f>
        <v>601</v>
      </c>
    </row>
    <row r="424" spans="3:16" ht="12" customHeight="1">
      <c r="C424" s="7" t="s">
        <v>274</v>
      </c>
      <c r="D424" s="2"/>
      <c r="E424" s="2"/>
      <c r="F424" s="2"/>
      <c r="M424" s="2"/>
      <c r="N424" s="6"/>
      <c r="O424" s="45"/>
      <c r="P424" s="45"/>
    </row>
    <row r="425" spans="3:16" ht="15" customHeight="1">
      <c r="C425" s="7" t="s">
        <v>275</v>
      </c>
      <c r="D425" s="2"/>
      <c r="E425" s="2"/>
      <c r="F425" s="2"/>
      <c r="M425" s="2"/>
      <c r="N425" s="17">
        <v>30</v>
      </c>
      <c r="O425" s="18">
        <f aca="true" t="shared" si="27" ref="O425:P428">$N425/O$423*100</f>
        <v>1.8691588785046727</v>
      </c>
      <c r="P425" s="18">
        <f t="shared" si="27"/>
        <v>4.9916805324459235</v>
      </c>
    </row>
    <row r="426" spans="3:16" ht="15" customHeight="1">
      <c r="C426" s="7" t="s">
        <v>276</v>
      </c>
      <c r="D426" s="2"/>
      <c r="E426" s="2"/>
      <c r="F426" s="2"/>
      <c r="M426" s="2"/>
      <c r="N426" s="17">
        <v>127</v>
      </c>
      <c r="O426" s="18">
        <f t="shared" si="27"/>
        <v>7.912772585669782</v>
      </c>
      <c r="P426" s="18">
        <f t="shared" si="27"/>
        <v>21.13144758735441</v>
      </c>
    </row>
    <row r="427" spans="3:16" ht="15" customHeight="1">
      <c r="C427" s="7" t="s">
        <v>277</v>
      </c>
      <c r="D427" s="2"/>
      <c r="E427" s="2"/>
      <c r="F427" s="2"/>
      <c r="M427" s="2"/>
      <c r="N427" s="17">
        <v>18</v>
      </c>
      <c r="O427" s="18">
        <f t="shared" si="27"/>
        <v>1.1214953271028036</v>
      </c>
      <c r="P427" s="18">
        <f t="shared" si="27"/>
        <v>2.995008319467554</v>
      </c>
    </row>
    <row r="428" spans="3:16" ht="15" customHeight="1">
      <c r="C428" s="7" t="s">
        <v>278</v>
      </c>
      <c r="D428" s="2"/>
      <c r="E428" s="2"/>
      <c r="F428" s="2"/>
      <c r="M428" s="2"/>
      <c r="N428" s="17">
        <v>177</v>
      </c>
      <c r="O428" s="18">
        <f t="shared" si="27"/>
        <v>11.02803738317757</v>
      </c>
      <c r="P428" s="18">
        <f t="shared" si="27"/>
        <v>29.45091514143095</v>
      </c>
    </row>
    <row r="429" spans="3:16" ht="12" customHeight="1">
      <c r="C429" s="7" t="s">
        <v>636</v>
      </c>
      <c r="D429" s="2"/>
      <c r="E429" s="2"/>
      <c r="F429" s="2"/>
      <c r="M429" s="2"/>
      <c r="N429" s="8"/>
      <c r="O429" s="46"/>
      <c r="P429" s="46"/>
    </row>
    <row r="430" spans="3:16" ht="15" customHeight="1">
      <c r="C430" s="7" t="s">
        <v>279</v>
      </c>
      <c r="D430" s="2"/>
      <c r="E430" s="2"/>
      <c r="F430" s="2"/>
      <c r="M430" s="2"/>
      <c r="N430" s="17">
        <v>83</v>
      </c>
      <c r="O430" s="18">
        <f aca="true" t="shared" si="28" ref="O430:P435">$N430/O$423*100</f>
        <v>5.1713395638629285</v>
      </c>
      <c r="P430" s="18">
        <f t="shared" si="28"/>
        <v>13.810316139767053</v>
      </c>
    </row>
    <row r="431" spans="3:16" ht="15" customHeight="1">
      <c r="C431" s="7" t="s">
        <v>280</v>
      </c>
      <c r="D431" s="2"/>
      <c r="E431" s="2"/>
      <c r="F431" s="2"/>
      <c r="M431" s="2"/>
      <c r="N431" s="17">
        <v>140</v>
      </c>
      <c r="O431" s="18">
        <f t="shared" si="28"/>
        <v>8.722741433021806</v>
      </c>
      <c r="P431" s="18">
        <f t="shared" si="28"/>
        <v>23.294509151414307</v>
      </c>
    </row>
    <row r="432" spans="3:16" ht="15" customHeight="1">
      <c r="C432" s="7" t="s">
        <v>281</v>
      </c>
      <c r="D432" s="2"/>
      <c r="E432" s="2"/>
      <c r="F432" s="2"/>
      <c r="M432" s="2"/>
      <c r="N432" s="17">
        <v>34</v>
      </c>
      <c r="O432" s="18">
        <f t="shared" si="28"/>
        <v>2.1183800623052957</v>
      </c>
      <c r="P432" s="18">
        <f t="shared" si="28"/>
        <v>5.657237936772046</v>
      </c>
    </row>
    <row r="433" spans="3:16" ht="15" customHeight="1">
      <c r="C433" s="7" t="s">
        <v>282</v>
      </c>
      <c r="D433" s="2"/>
      <c r="E433" s="2"/>
      <c r="F433" s="2"/>
      <c r="M433" s="2"/>
      <c r="N433" s="17">
        <v>21</v>
      </c>
      <c r="O433" s="18">
        <f t="shared" si="28"/>
        <v>1.3084112149532712</v>
      </c>
      <c r="P433" s="18">
        <f t="shared" si="28"/>
        <v>3.494176372712146</v>
      </c>
    </row>
    <row r="434" spans="3:16" ht="15" customHeight="1">
      <c r="C434" s="7" t="s">
        <v>283</v>
      </c>
      <c r="D434" s="2"/>
      <c r="E434" s="2"/>
      <c r="F434" s="2"/>
      <c r="M434" s="2"/>
      <c r="N434" s="17">
        <v>44</v>
      </c>
      <c r="O434" s="18">
        <f t="shared" si="28"/>
        <v>2.7414330218068534</v>
      </c>
      <c r="P434" s="18">
        <f t="shared" si="28"/>
        <v>7.321131447587355</v>
      </c>
    </row>
    <row r="435" spans="3:16" ht="15" customHeight="1">
      <c r="C435" s="7" t="s">
        <v>284</v>
      </c>
      <c r="D435" s="2"/>
      <c r="E435" s="2"/>
      <c r="F435" s="2"/>
      <c r="M435" s="2"/>
      <c r="N435" s="17">
        <v>30</v>
      </c>
      <c r="O435" s="18">
        <f t="shared" si="28"/>
        <v>1.8691588785046727</v>
      </c>
      <c r="P435" s="18">
        <f t="shared" si="28"/>
        <v>4.9916805324459235</v>
      </c>
    </row>
    <row r="436" spans="3:16" ht="15" customHeight="1">
      <c r="C436" s="10" t="s">
        <v>72</v>
      </c>
      <c r="D436" s="11"/>
      <c r="E436" s="11"/>
      <c r="F436" s="11"/>
      <c r="G436" s="11"/>
      <c r="H436" s="11"/>
      <c r="I436" s="11"/>
      <c r="J436" s="11"/>
      <c r="K436" s="11"/>
      <c r="L436" s="11"/>
      <c r="M436" s="11"/>
      <c r="N436" s="17">
        <v>1004</v>
      </c>
      <c r="O436" s="18">
        <f>$N436/O$423*100</f>
        <v>62.55451713395639</v>
      </c>
      <c r="P436" s="39" t="s">
        <v>172</v>
      </c>
    </row>
    <row r="437" spans="3:16" ht="15" customHeight="1">
      <c r="C437" s="22" t="s">
        <v>74</v>
      </c>
      <c r="D437" s="23"/>
      <c r="E437" s="23"/>
      <c r="F437" s="23"/>
      <c r="G437" s="23"/>
      <c r="H437" s="23"/>
      <c r="I437" s="23"/>
      <c r="J437" s="23"/>
      <c r="K437" s="23"/>
      <c r="L437" s="23"/>
      <c r="M437" s="36"/>
      <c r="N437" s="24">
        <f>SUM(N425:N436)</f>
        <v>1708</v>
      </c>
      <c r="O437" s="25" t="str">
        <f>IF(SUM(O425:O436)&gt;100,"－",SUM(O425:O436))</f>
        <v>－</v>
      </c>
      <c r="P437" s="25" t="str">
        <f>IF(SUM(P425:P436)&gt;100,"－",SUM(P425:P436))</f>
        <v>－</v>
      </c>
    </row>
    <row r="438" spans="3:16" ht="15" customHeight="1">
      <c r="C438" s="30"/>
      <c r="D438" s="30"/>
      <c r="E438" s="30"/>
      <c r="F438" s="30"/>
      <c r="G438" s="30"/>
      <c r="H438" s="30"/>
      <c r="I438" s="30"/>
      <c r="J438" s="30"/>
      <c r="K438" s="30"/>
      <c r="L438" s="30"/>
      <c r="M438" s="30"/>
      <c r="N438" s="31"/>
      <c r="O438" s="32"/>
      <c r="P438" s="32"/>
    </row>
    <row r="439" spans="1:16" ht="15" customHeight="1">
      <c r="A439" s="80"/>
      <c r="B439" s="80"/>
      <c r="C439" s="81" t="s">
        <v>637</v>
      </c>
      <c r="D439" s="82"/>
      <c r="E439" s="82"/>
      <c r="F439" s="82"/>
      <c r="G439" s="82"/>
      <c r="H439" s="82"/>
      <c r="I439" s="82"/>
      <c r="J439" s="82"/>
      <c r="K439" s="82"/>
      <c r="L439" s="82"/>
      <c r="M439" s="82"/>
      <c r="N439" s="83"/>
      <c r="O439" s="84"/>
      <c r="P439" s="84"/>
    </row>
    <row r="440" spans="1:16" ht="15" customHeight="1">
      <c r="A440" s="80"/>
      <c r="B440" s="80"/>
      <c r="C440" s="85"/>
      <c r="D440" s="86"/>
      <c r="E440" s="86"/>
      <c r="F440" s="86"/>
      <c r="G440" s="86"/>
      <c r="H440" s="86"/>
      <c r="I440" s="86"/>
      <c r="J440" s="86"/>
      <c r="K440" s="86"/>
      <c r="L440" s="86"/>
      <c r="M440" s="86"/>
      <c r="N440" s="87" t="s">
        <v>56</v>
      </c>
      <c r="O440" s="87" t="s">
        <v>57</v>
      </c>
      <c r="P440" s="87" t="s">
        <v>57</v>
      </c>
    </row>
    <row r="441" spans="1:16" ht="15" customHeight="1">
      <c r="A441" s="80"/>
      <c r="B441" s="80"/>
      <c r="C441" s="88"/>
      <c r="D441" s="89"/>
      <c r="E441" s="89"/>
      <c r="F441" s="89"/>
      <c r="G441" s="89"/>
      <c r="H441" s="89"/>
      <c r="I441" s="89"/>
      <c r="J441" s="89"/>
      <c r="K441" s="89"/>
      <c r="L441" s="89"/>
      <c r="M441" s="89"/>
      <c r="N441" s="90"/>
      <c r="O441" s="90"/>
      <c r="P441" s="91" t="s">
        <v>58</v>
      </c>
    </row>
    <row r="442" spans="1:16" ht="15" customHeight="1">
      <c r="A442" s="80"/>
      <c r="B442" s="80"/>
      <c r="C442" s="92"/>
      <c r="D442" s="93"/>
      <c r="E442" s="93"/>
      <c r="F442" s="93"/>
      <c r="G442" s="93"/>
      <c r="H442" s="93"/>
      <c r="I442" s="93"/>
      <c r="J442" s="93"/>
      <c r="K442" s="93"/>
      <c r="L442" s="93"/>
      <c r="M442" s="93"/>
      <c r="N442" s="94"/>
      <c r="O442" s="95">
        <f>$O$8</f>
        <v>1605</v>
      </c>
      <c r="P442" s="95">
        <f>O442-N445</f>
        <v>912</v>
      </c>
    </row>
    <row r="443" spans="1:16" ht="15" customHeight="1">
      <c r="A443" s="80"/>
      <c r="B443" s="80"/>
      <c r="C443" s="88" t="s">
        <v>639</v>
      </c>
      <c r="D443" s="89"/>
      <c r="E443" s="89"/>
      <c r="F443" s="89"/>
      <c r="G443" s="89"/>
      <c r="H443" s="89"/>
      <c r="I443" s="89"/>
      <c r="J443" s="89"/>
      <c r="K443" s="89"/>
      <c r="L443" s="89"/>
      <c r="M443" s="83"/>
      <c r="N443" s="96">
        <v>279</v>
      </c>
      <c r="O443" s="97">
        <f>$N443/O$656*100</f>
        <v>17.38317757009346</v>
      </c>
      <c r="P443" s="97">
        <f>$N443/P$656*100</f>
        <v>17.907573812580228</v>
      </c>
    </row>
    <row r="444" spans="1:16" ht="15" customHeight="1">
      <c r="A444" s="80"/>
      <c r="B444" s="80"/>
      <c r="C444" s="88" t="s">
        <v>640</v>
      </c>
      <c r="D444" s="89"/>
      <c r="E444" s="89"/>
      <c r="F444" s="89"/>
      <c r="G444" s="89"/>
      <c r="H444" s="89"/>
      <c r="I444" s="89"/>
      <c r="J444" s="89"/>
      <c r="K444" s="89"/>
      <c r="L444" s="89"/>
      <c r="M444" s="83"/>
      <c r="N444" s="98">
        <v>633</v>
      </c>
      <c r="O444" s="97">
        <f>$N444/O$656*100</f>
        <v>39.4392523364486</v>
      </c>
      <c r="P444" s="97">
        <f>$N444/P$656*100</f>
        <v>40.62901155327342</v>
      </c>
    </row>
    <row r="445" spans="1:16" ht="15" customHeight="1">
      <c r="A445" s="80"/>
      <c r="B445" s="80"/>
      <c r="C445" s="92" t="s">
        <v>72</v>
      </c>
      <c r="D445" s="93"/>
      <c r="E445" s="93"/>
      <c r="F445" s="93"/>
      <c r="G445" s="93"/>
      <c r="H445" s="93"/>
      <c r="I445" s="93"/>
      <c r="J445" s="93"/>
      <c r="K445" s="93"/>
      <c r="L445" s="93"/>
      <c r="M445" s="93"/>
      <c r="N445" s="98">
        <v>693</v>
      </c>
      <c r="O445" s="97">
        <f>$N445/O$656*100</f>
        <v>43.177570093457945</v>
      </c>
      <c r="P445" s="99" t="s">
        <v>638</v>
      </c>
    </row>
    <row r="446" spans="1:16" ht="15" customHeight="1">
      <c r="A446" s="80"/>
      <c r="B446" s="80"/>
      <c r="C446" s="100" t="s">
        <v>74</v>
      </c>
      <c r="D446" s="101"/>
      <c r="E446" s="101"/>
      <c r="F446" s="101"/>
      <c r="G446" s="101"/>
      <c r="H446" s="101"/>
      <c r="I446" s="101"/>
      <c r="J446" s="101"/>
      <c r="K446" s="101"/>
      <c r="L446" s="101"/>
      <c r="M446" s="101"/>
      <c r="N446" s="102">
        <f>SUM(N443:N445)</f>
        <v>1605</v>
      </c>
      <c r="O446" s="103">
        <f>IF(SUM(O443:O445)&gt;100,"－",SUM(O443:O445))</f>
        <v>100</v>
      </c>
      <c r="P446" s="103">
        <f>IF(SUM(P443:P445)&gt;100,"－",SUM(P443:P445))</f>
        <v>58.536585365853654</v>
      </c>
    </row>
    <row r="447" spans="1:16" ht="15" customHeight="1">
      <c r="A447" s="80"/>
      <c r="B447" s="80"/>
      <c r="C447" s="82"/>
      <c r="D447" s="82"/>
      <c r="E447" s="82"/>
      <c r="F447" s="82"/>
      <c r="G447" s="82"/>
      <c r="H447" s="82"/>
      <c r="I447" s="82"/>
      <c r="J447" s="82"/>
      <c r="K447" s="82"/>
      <c r="L447" s="82"/>
      <c r="M447" s="82"/>
      <c r="N447" s="83"/>
      <c r="O447" s="84"/>
      <c r="P447" s="84"/>
    </row>
    <row r="448" spans="1:16" ht="15" customHeight="1">
      <c r="A448" s="80"/>
      <c r="B448" s="80"/>
      <c r="C448" s="85"/>
      <c r="D448" s="86"/>
      <c r="E448" s="86"/>
      <c r="F448" s="86"/>
      <c r="G448" s="86"/>
      <c r="H448" s="86"/>
      <c r="I448" s="86"/>
      <c r="J448" s="86"/>
      <c r="K448" s="86"/>
      <c r="L448" s="86"/>
      <c r="M448" s="86"/>
      <c r="N448" s="87" t="s">
        <v>56</v>
      </c>
      <c r="O448" s="87" t="s">
        <v>57</v>
      </c>
      <c r="P448" s="87" t="s">
        <v>57</v>
      </c>
    </row>
    <row r="449" spans="1:16" ht="15" customHeight="1">
      <c r="A449" s="80"/>
      <c r="B449" s="80"/>
      <c r="C449" s="88"/>
      <c r="D449" s="89"/>
      <c r="E449" s="89"/>
      <c r="F449" s="89"/>
      <c r="G449" s="89"/>
      <c r="H449" s="89"/>
      <c r="I449" s="89"/>
      <c r="J449" s="89"/>
      <c r="K449" s="89"/>
      <c r="L449" s="89"/>
      <c r="M449" s="89"/>
      <c r="N449" s="90"/>
      <c r="O449" s="90"/>
      <c r="P449" s="91" t="s">
        <v>58</v>
      </c>
    </row>
    <row r="450" spans="1:16" ht="15" customHeight="1">
      <c r="A450" s="80"/>
      <c r="B450" s="80"/>
      <c r="C450" s="92"/>
      <c r="D450" s="93"/>
      <c r="E450" s="93"/>
      <c r="F450" s="93"/>
      <c r="G450" s="93"/>
      <c r="H450" s="93"/>
      <c r="I450" s="93"/>
      <c r="J450" s="93"/>
      <c r="K450" s="93"/>
      <c r="L450" s="93"/>
      <c r="M450" s="93"/>
      <c r="N450" s="94"/>
      <c r="O450" s="95">
        <f>$O$8</f>
        <v>1605</v>
      </c>
      <c r="P450" s="95">
        <f>O450-N453</f>
        <v>603</v>
      </c>
    </row>
    <row r="451" spans="1:16" ht="15" customHeight="1">
      <c r="A451" s="80"/>
      <c r="B451" s="80"/>
      <c r="C451" s="88" t="s">
        <v>641</v>
      </c>
      <c r="D451" s="89"/>
      <c r="E451" s="89"/>
      <c r="F451" s="89"/>
      <c r="G451" s="89"/>
      <c r="H451" s="89"/>
      <c r="I451" s="89"/>
      <c r="J451" s="89"/>
      <c r="K451" s="89"/>
      <c r="L451" s="89"/>
      <c r="M451" s="83"/>
      <c r="N451" s="96">
        <v>335</v>
      </c>
      <c r="O451" s="97">
        <f>$N451/O$656*100</f>
        <v>20.87227414330218</v>
      </c>
      <c r="P451" s="97">
        <f>$N451/P$656*100</f>
        <v>21.501925545571247</v>
      </c>
    </row>
    <row r="452" spans="1:16" ht="15" customHeight="1">
      <c r="A452" s="80"/>
      <c r="B452" s="80"/>
      <c r="C452" s="88" t="s">
        <v>642</v>
      </c>
      <c r="D452" s="89"/>
      <c r="E452" s="89"/>
      <c r="F452" s="89"/>
      <c r="G452" s="89"/>
      <c r="H452" s="89"/>
      <c r="I452" s="89"/>
      <c r="J452" s="89"/>
      <c r="K452" s="89"/>
      <c r="L452" s="89"/>
      <c r="M452" s="89"/>
      <c r="N452" s="98">
        <v>268</v>
      </c>
      <c r="O452" s="97">
        <f>$N452/O$656*100</f>
        <v>16.697819314641745</v>
      </c>
      <c r="P452" s="97">
        <f>$N452/P$656*100</f>
        <v>17.201540436456998</v>
      </c>
    </row>
    <row r="453" spans="1:16" ht="15" customHeight="1">
      <c r="A453" s="80"/>
      <c r="B453" s="80"/>
      <c r="C453" s="92" t="s">
        <v>72</v>
      </c>
      <c r="D453" s="93"/>
      <c r="E453" s="93"/>
      <c r="F453" s="93"/>
      <c r="G453" s="93"/>
      <c r="H453" s="93"/>
      <c r="I453" s="93"/>
      <c r="J453" s="93"/>
      <c r="K453" s="93"/>
      <c r="L453" s="93"/>
      <c r="M453" s="93"/>
      <c r="N453" s="98">
        <v>1002</v>
      </c>
      <c r="O453" s="97">
        <f>$N453/O$656*100</f>
        <v>62.42990654205608</v>
      </c>
      <c r="P453" s="99" t="s">
        <v>172</v>
      </c>
    </row>
    <row r="454" spans="1:16" ht="15" customHeight="1">
      <c r="A454" s="80"/>
      <c r="B454" s="80"/>
      <c r="C454" s="100" t="s">
        <v>74</v>
      </c>
      <c r="D454" s="101"/>
      <c r="E454" s="101"/>
      <c r="F454" s="101"/>
      <c r="G454" s="101"/>
      <c r="H454" s="101"/>
      <c r="I454" s="101"/>
      <c r="J454" s="101"/>
      <c r="K454" s="101"/>
      <c r="L454" s="101"/>
      <c r="M454" s="101"/>
      <c r="N454" s="102">
        <f>SUM(N451:N453)</f>
        <v>1605</v>
      </c>
      <c r="O454" s="103">
        <f>IF(SUM(O451:O453)&gt;100,"－",SUM(O451:O453))</f>
        <v>100</v>
      </c>
      <c r="P454" s="103">
        <f>IF(SUM(P451:P453)&gt;100,"－",SUM(P451:P453))</f>
        <v>38.70346598202825</v>
      </c>
    </row>
    <row r="455" spans="1:16" ht="15" customHeight="1">
      <c r="A455" s="80"/>
      <c r="B455" s="80"/>
      <c r="C455" s="82"/>
      <c r="D455" s="82"/>
      <c r="E455" s="82"/>
      <c r="F455" s="82"/>
      <c r="G455" s="82"/>
      <c r="H455" s="82"/>
      <c r="I455" s="82"/>
      <c r="J455" s="82"/>
      <c r="K455" s="82"/>
      <c r="L455" s="82"/>
      <c r="M455" s="82"/>
      <c r="N455" s="83"/>
      <c r="O455" s="84"/>
      <c r="P455" s="84"/>
    </row>
    <row r="456" spans="1:16" ht="15" customHeight="1">
      <c r="A456" s="80"/>
      <c r="B456" s="80"/>
      <c r="C456" s="85"/>
      <c r="D456" s="86"/>
      <c r="E456" s="86"/>
      <c r="F456" s="86"/>
      <c r="G456" s="86"/>
      <c r="H456" s="86"/>
      <c r="I456" s="86"/>
      <c r="J456" s="86"/>
      <c r="K456" s="86"/>
      <c r="L456" s="86"/>
      <c r="M456" s="86"/>
      <c r="N456" s="87" t="s">
        <v>56</v>
      </c>
      <c r="O456" s="87" t="s">
        <v>57</v>
      </c>
      <c r="P456" s="87" t="s">
        <v>57</v>
      </c>
    </row>
    <row r="457" spans="1:16" ht="15" customHeight="1">
      <c r="A457" s="80"/>
      <c r="B457" s="80"/>
      <c r="C457" s="88"/>
      <c r="D457" s="89"/>
      <c r="E457" s="89"/>
      <c r="F457" s="89"/>
      <c r="G457" s="89"/>
      <c r="H457" s="89"/>
      <c r="I457" s="89"/>
      <c r="J457" s="89"/>
      <c r="K457" s="89"/>
      <c r="L457" s="89"/>
      <c r="M457" s="89"/>
      <c r="N457" s="90"/>
      <c r="O457" s="90"/>
      <c r="P457" s="91" t="s">
        <v>58</v>
      </c>
    </row>
    <row r="458" spans="1:16" ht="15" customHeight="1">
      <c r="A458" s="80"/>
      <c r="B458" s="80"/>
      <c r="C458" s="92"/>
      <c r="D458" s="93"/>
      <c r="E458" s="93"/>
      <c r="F458" s="93"/>
      <c r="G458" s="93"/>
      <c r="H458" s="93"/>
      <c r="I458" s="93"/>
      <c r="J458" s="93"/>
      <c r="K458" s="93"/>
      <c r="L458" s="93"/>
      <c r="M458" s="93"/>
      <c r="N458" s="94"/>
      <c r="O458" s="95">
        <f>$O$8</f>
        <v>1605</v>
      </c>
      <c r="P458" s="95">
        <f>O458-N461</f>
        <v>601</v>
      </c>
    </row>
    <row r="459" spans="1:16" ht="15" customHeight="1">
      <c r="A459" s="80"/>
      <c r="B459" s="80"/>
      <c r="C459" s="88" t="s">
        <v>643</v>
      </c>
      <c r="D459" s="89"/>
      <c r="E459" s="89"/>
      <c r="F459" s="89"/>
      <c r="G459" s="89"/>
      <c r="H459" s="89"/>
      <c r="I459" s="89"/>
      <c r="J459" s="89"/>
      <c r="K459" s="89"/>
      <c r="L459" s="89"/>
      <c r="M459" s="83"/>
      <c r="N459" s="96">
        <v>310</v>
      </c>
      <c r="O459" s="97">
        <f>$N459/O$656*100</f>
        <v>19.314641744548286</v>
      </c>
      <c r="P459" s="97">
        <f>$N459/P$656*100</f>
        <v>19.897304236200256</v>
      </c>
    </row>
    <row r="460" spans="1:16" ht="15" customHeight="1">
      <c r="A460" s="80"/>
      <c r="B460" s="80"/>
      <c r="C460" s="88" t="s">
        <v>644</v>
      </c>
      <c r="D460" s="89"/>
      <c r="E460" s="89"/>
      <c r="F460" s="89"/>
      <c r="G460" s="89"/>
      <c r="H460" s="89"/>
      <c r="I460" s="89"/>
      <c r="J460" s="89"/>
      <c r="K460" s="89"/>
      <c r="L460" s="89"/>
      <c r="M460" s="89"/>
      <c r="N460" s="98">
        <v>291</v>
      </c>
      <c r="O460" s="97">
        <f>$N460/O$656*100</f>
        <v>18.13084112149533</v>
      </c>
      <c r="P460" s="97">
        <f>$N460/P$656*100</f>
        <v>18.677792041078305</v>
      </c>
    </row>
    <row r="461" spans="1:16" ht="15" customHeight="1">
      <c r="A461" s="80"/>
      <c r="B461" s="80"/>
      <c r="C461" s="92" t="s">
        <v>72</v>
      </c>
      <c r="D461" s="93"/>
      <c r="E461" s="93"/>
      <c r="F461" s="93"/>
      <c r="G461" s="93"/>
      <c r="H461" s="93"/>
      <c r="I461" s="93"/>
      <c r="J461" s="93"/>
      <c r="K461" s="93"/>
      <c r="L461" s="93"/>
      <c r="M461" s="93"/>
      <c r="N461" s="98">
        <v>1004</v>
      </c>
      <c r="O461" s="97">
        <f>$N461/O$656*100</f>
        <v>62.55451713395639</v>
      </c>
      <c r="P461" s="99" t="s">
        <v>172</v>
      </c>
    </row>
    <row r="462" spans="1:16" ht="15" customHeight="1">
      <c r="A462" s="80"/>
      <c r="B462" s="80"/>
      <c r="C462" s="100" t="s">
        <v>74</v>
      </c>
      <c r="D462" s="101"/>
      <c r="E462" s="101"/>
      <c r="F462" s="101"/>
      <c r="G462" s="101"/>
      <c r="H462" s="101"/>
      <c r="I462" s="101"/>
      <c r="J462" s="101"/>
      <c r="K462" s="101"/>
      <c r="L462" s="101"/>
      <c r="M462" s="101"/>
      <c r="N462" s="102">
        <f>SUM(N459:N461)</f>
        <v>1605</v>
      </c>
      <c r="O462" s="103">
        <f>IF(SUM(O459:O461)&gt;100,"－",SUM(O459:O461))</f>
        <v>100</v>
      </c>
      <c r="P462" s="103">
        <f>IF(SUM(P459:P461)&gt;100,"－",SUM(P459:P461))</f>
        <v>38.57509627727856</v>
      </c>
    </row>
    <row r="463" spans="3:16" ht="15" customHeight="1">
      <c r="C463" s="30"/>
      <c r="D463" s="30"/>
      <c r="E463" s="30"/>
      <c r="F463" s="30"/>
      <c r="G463" s="30"/>
      <c r="H463" s="30"/>
      <c r="I463" s="30"/>
      <c r="J463" s="30"/>
      <c r="K463" s="30"/>
      <c r="L463" s="30"/>
      <c r="M463" s="30"/>
      <c r="N463" s="31"/>
      <c r="O463" s="32"/>
      <c r="P463" s="32"/>
    </row>
    <row r="464" spans="2:13" ht="15" customHeight="1">
      <c r="B464" s="1" t="s">
        <v>287</v>
      </c>
      <c r="C464" s="41"/>
      <c r="M464" s="2"/>
    </row>
    <row r="465" spans="3:13" ht="15" customHeight="1">
      <c r="C465" s="44" t="s">
        <v>273</v>
      </c>
      <c r="M465" s="2"/>
    </row>
    <row r="466" spans="3:16" ht="12" customHeight="1">
      <c r="C466" s="4"/>
      <c r="D466" s="5"/>
      <c r="E466" s="5"/>
      <c r="F466" s="5"/>
      <c r="G466" s="5"/>
      <c r="H466" s="5"/>
      <c r="I466" s="5"/>
      <c r="J466" s="5"/>
      <c r="K466" s="5"/>
      <c r="L466" s="5"/>
      <c r="M466" s="33"/>
      <c r="N466" s="6" t="s">
        <v>56</v>
      </c>
      <c r="O466" s="6" t="s">
        <v>57</v>
      </c>
      <c r="P466" s="6" t="s">
        <v>57</v>
      </c>
    </row>
    <row r="467" spans="3:16" ht="12" customHeight="1">
      <c r="C467" s="7"/>
      <c r="D467" s="2"/>
      <c r="E467" s="2"/>
      <c r="F467" s="2"/>
      <c r="M467" s="34"/>
      <c r="N467" s="8"/>
      <c r="O467" s="8"/>
      <c r="P467" s="9" t="s">
        <v>58</v>
      </c>
    </row>
    <row r="468" spans="3:16" ht="12" customHeight="1">
      <c r="C468" s="10"/>
      <c r="D468" s="11"/>
      <c r="E468" s="11"/>
      <c r="F468" s="11"/>
      <c r="G468" s="11"/>
      <c r="H468" s="11"/>
      <c r="I468" s="11"/>
      <c r="J468" s="11"/>
      <c r="K468" s="11"/>
      <c r="L468" s="11"/>
      <c r="M468" s="35"/>
      <c r="N468" s="12"/>
      <c r="O468" s="13">
        <f>$O$8</f>
        <v>1605</v>
      </c>
      <c r="P468" s="13">
        <f>O468-N475-N476</f>
        <v>886</v>
      </c>
    </row>
    <row r="469" spans="3:16" ht="15" customHeight="1">
      <c r="C469" s="7" t="s">
        <v>288</v>
      </c>
      <c r="D469" s="2"/>
      <c r="E469" s="2"/>
      <c r="F469" s="2"/>
      <c r="M469" s="2"/>
      <c r="N469" s="17">
        <v>82</v>
      </c>
      <c r="O469" s="18">
        <f aca="true" t="shared" si="29" ref="O469:P474">$N469/O$468*100</f>
        <v>5.109034267912772</v>
      </c>
      <c r="P469" s="18">
        <f t="shared" si="29"/>
        <v>9.255079006772009</v>
      </c>
    </row>
    <row r="470" spans="3:16" ht="15" customHeight="1">
      <c r="C470" s="7" t="s">
        <v>289</v>
      </c>
      <c r="D470" s="2"/>
      <c r="E470" s="2"/>
      <c r="F470" s="2"/>
      <c r="M470" s="2"/>
      <c r="N470" s="17">
        <v>23</v>
      </c>
      <c r="O470" s="18">
        <f t="shared" si="29"/>
        <v>1.4330218068535825</v>
      </c>
      <c r="P470" s="18">
        <f t="shared" si="29"/>
        <v>2.595936794582393</v>
      </c>
    </row>
    <row r="471" spans="3:16" ht="15" customHeight="1">
      <c r="C471" s="7" t="s">
        <v>290</v>
      </c>
      <c r="D471" s="2"/>
      <c r="E471" s="2"/>
      <c r="F471" s="2"/>
      <c r="M471" s="2"/>
      <c r="N471" s="17">
        <v>78</v>
      </c>
      <c r="O471" s="18">
        <f t="shared" si="29"/>
        <v>4.859813084112149</v>
      </c>
      <c r="P471" s="18">
        <f t="shared" si="29"/>
        <v>8.803611738148984</v>
      </c>
    </row>
    <row r="472" spans="3:16" ht="15" customHeight="1">
      <c r="C472" s="7" t="s">
        <v>262</v>
      </c>
      <c r="D472" s="2"/>
      <c r="E472" s="2"/>
      <c r="F472" s="2"/>
      <c r="M472" s="2"/>
      <c r="N472" s="17">
        <v>113</v>
      </c>
      <c r="O472" s="18">
        <f t="shared" si="29"/>
        <v>7.040498442367602</v>
      </c>
      <c r="P472" s="18">
        <f t="shared" si="29"/>
        <v>12.75395033860045</v>
      </c>
    </row>
    <row r="473" spans="3:16" ht="15" customHeight="1">
      <c r="C473" s="7" t="s">
        <v>291</v>
      </c>
      <c r="D473" s="2"/>
      <c r="E473" s="2"/>
      <c r="F473" s="2"/>
      <c r="M473" s="2"/>
      <c r="N473" s="17">
        <v>33</v>
      </c>
      <c r="O473" s="18">
        <f t="shared" si="29"/>
        <v>2.0560747663551404</v>
      </c>
      <c r="P473" s="18">
        <f t="shared" si="29"/>
        <v>3.724604966139955</v>
      </c>
    </row>
    <row r="474" spans="3:16" ht="15" customHeight="1">
      <c r="C474" s="7" t="s">
        <v>292</v>
      </c>
      <c r="D474" s="2"/>
      <c r="E474" s="2"/>
      <c r="F474" s="2"/>
      <c r="M474" s="2"/>
      <c r="N474" s="17">
        <v>557</v>
      </c>
      <c r="O474" s="18">
        <f t="shared" si="29"/>
        <v>34.70404984423676</v>
      </c>
      <c r="P474" s="18">
        <f t="shared" si="29"/>
        <v>62.8668171557562</v>
      </c>
    </row>
    <row r="475" spans="3:16" ht="15" customHeight="1">
      <c r="C475" s="7" t="s">
        <v>72</v>
      </c>
      <c r="D475" s="2"/>
      <c r="E475" s="2"/>
      <c r="F475" s="2"/>
      <c r="M475" s="2"/>
      <c r="N475" s="17">
        <v>718</v>
      </c>
      <c r="O475" s="18">
        <f>$N475/O$468*100</f>
        <v>44.73520249221184</v>
      </c>
      <c r="P475" s="39" t="s">
        <v>172</v>
      </c>
    </row>
    <row r="476" spans="3:16" ht="15" customHeight="1">
      <c r="C476" s="10" t="s">
        <v>586</v>
      </c>
      <c r="D476" s="11"/>
      <c r="E476" s="11"/>
      <c r="F476" s="11"/>
      <c r="G476" s="11"/>
      <c r="H476" s="11"/>
      <c r="I476" s="11"/>
      <c r="J476" s="11"/>
      <c r="K476" s="11"/>
      <c r="L476" s="11"/>
      <c r="M476" s="35"/>
      <c r="N476" s="17">
        <v>1</v>
      </c>
      <c r="O476" s="18">
        <f>$N476/O$468*100</f>
        <v>0.06230529595015576</v>
      </c>
      <c r="P476" s="39" t="s">
        <v>172</v>
      </c>
    </row>
    <row r="477" spans="3:16" ht="15" customHeight="1">
      <c r="C477" s="22" t="s">
        <v>74</v>
      </c>
      <c r="D477" s="23"/>
      <c r="E477" s="23"/>
      <c r="F477" s="23"/>
      <c r="G477" s="23"/>
      <c r="H477" s="23"/>
      <c r="I477" s="23"/>
      <c r="J477" s="23"/>
      <c r="K477" s="23"/>
      <c r="L477" s="23"/>
      <c r="M477" s="36"/>
      <c r="N477" s="24">
        <f>SUM(N469:N476)</f>
        <v>1605</v>
      </c>
      <c r="O477" s="25">
        <f>IF(SUM(O469:O476)&gt;100,"－",SUM(O469:O475))</f>
        <v>99.93769470404985</v>
      </c>
      <c r="P477" s="25">
        <f>IF(SUM(P469:P476)&gt;100,"－",SUM(P469:P475))</f>
        <v>100</v>
      </c>
    </row>
    <row r="478" spans="3:16" ht="15" customHeight="1">
      <c r="C478" s="30"/>
      <c r="D478" s="30"/>
      <c r="E478" s="30"/>
      <c r="F478" s="30"/>
      <c r="G478" s="30"/>
      <c r="H478" s="30"/>
      <c r="I478" s="30"/>
      <c r="J478" s="30"/>
      <c r="K478" s="30"/>
      <c r="L478" s="30"/>
      <c r="M478" s="30"/>
      <c r="N478" s="31"/>
      <c r="O478" s="32"/>
      <c r="P478" s="32"/>
    </row>
    <row r="479" spans="3:13" ht="15" customHeight="1">
      <c r="C479" s="44" t="s">
        <v>285</v>
      </c>
      <c r="M479" s="2"/>
    </row>
    <row r="480" spans="3:16" ht="12" customHeight="1">
      <c r="C480" s="4"/>
      <c r="D480" s="5"/>
      <c r="E480" s="5"/>
      <c r="F480" s="5"/>
      <c r="G480" s="5"/>
      <c r="H480" s="5"/>
      <c r="I480" s="5"/>
      <c r="J480" s="5"/>
      <c r="K480" s="5"/>
      <c r="L480" s="5"/>
      <c r="M480" s="33"/>
      <c r="N480" s="6" t="s">
        <v>56</v>
      </c>
      <c r="O480" s="6" t="s">
        <v>57</v>
      </c>
      <c r="P480" s="6" t="s">
        <v>57</v>
      </c>
    </row>
    <row r="481" spans="3:16" ht="12" customHeight="1">
      <c r="C481" s="7"/>
      <c r="D481" s="2"/>
      <c r="E481" s="2"/>
      <c r="F481" s="2"/>
      <c r="M481" s="34"/>
      <c r="N481" s="8"/>
      <c r="O481" s="8"/>
      <c r="P481" s="9" t="s">
        <v>58</v>
      </c>
    </row>
    <row r="482" spans="3:16" ht="12" customHeight="1">
      <c r="C482" s="10"/>
      <c r="D482" s="11"/>
      <c r="E482" s="11"/>
      <c r="F482" s="11"/>
      <c r="G482" s="11"/>
      <c r="H482" s="11"/>
      <c r="I482" s="11"/>
      <c r="J482" s="11"/>
      <c r="K482" s="11"/>
      <c r="L482" s="11"/>
      <c r="M482" s="35"/>
      <c r="N482" s="12"/>
      <c r="O482" s="13">
        <f>$O$8</f>
        <v>1605</v>
      </c>
      <c r="P482" s="13">
        <f>O482-N489-N490</f>
        <v>602</v>
      </c>
    </row>
    <row r="483" spans="3:16" ht="15" customHeight="1">
      <c r="C483" s="7" t="s">
        <v>288</v>
      </c>
      <c r="D483" s="2"/>
      <c r="E483" s="2"/>
      <c r="F483" s="2"/>
      <c r="M483" s="2"/>
      <c r="N483" s="17">
        <v>45</v>
      </c>
      <c r="O483" s="18">
        <f aca="true" t="shared" si="30" ref="O483:P488">$N483/O$482*100</f>
        <v>2.803738317757009</v>
      </c>
      <c r="P483" s="18">
        <f t="shared" si="30"/>
        <v>7.475083056478406</v>
      </c>
    </row>
    <row r="484" spans="3:16" ht="15" customHeight="1">
      <c r="C484" s="7" t="s">
        <v>289</v>
      </c>
      <c r="D484" s="2"/>
      <c r="E484" s="2"/>
      <c r="F484" s="2"/>
      <c r="M484" s="2"/>
      <c r="N484" s="17">
        <v>48</v>
      </c>
      <c r="O484" s="18">
        <f t="shared" si="30"/>
        <v>2.990654205607477</v>
      </c>
      <c r="P484" s="18">
        <f t="shared" si="30"/>
        <v>7.973421926910299</v>
      </c>
    </row>
    <row r="485" spans="3:16" ht="15" customHeight="1">
      <c r="C485" s="7" t="s">
        <v>290</v>
      </c>
      <c r="D485" s="2"/>
      <c r="E485" s="2"/>
      <c r="F485" s="2"/>
      <c r="M485" s="2"/>
      <c r="N485" s="17">
        <v>69</v>
      </c>
      <c r="O485" s="18">
        <f t="shared" si="30"/>
        <v>4.299065420560748</v>
      </c>
      <c r="P485" s="18">
        <f t="shared" si="30"/>
        <v>11.461794019933555</v>
      </c>
    </row>
    <row r="486" spans="3:16" ht="15" customHeight="1">
      <c r="C486" s="7" t="s">
        <v>262</v>
      </c>
      <c r="D486" s="2"/>
      <c r="E486" s="2"/>
      <c r="F486" s="2"/>
      <c r="M486" s="2"/>
      <c r="N486" s="17">
        <v>167</v>
      </c>
      <c r="O486" s="18">
        <f t="shared" si="30"/>
        <v>10.404984423676012</v>
      </c>
      <c r="P486" s="18">
        <f t="shared" si="30"/>
        <v>27.740863787375414</v>
      </c>
    </row>
    <row r="487" spans="3:16" ht="15" customHeight="1">
      <c r="C487" s="7" t="s">
        <v>291</v>
      </c>
      <c r="D487" s="2"/>
      <c r="E487" s="2"/>
      <c r="F487" s="2"/>
      <c r="M487" s="2"/>
      <c r="N487" s="17">
        <v>41</v>
      </c>
      <c r="O487" s="18">
        <f t="shared" si="30"/>
        <v>2.554517133956386</v>
      </c>
      <c r="P487" s="18">
        <f t="shared" si="30"/>
        <v>6.810631229235881</v>
      </c>
    </row>
    <row r="488" spans="3:16" ht="15" customHeight="1">
      <c r="C488" s="7" t="s">
        <v>292</v>
      </c>
      <c r="D488" s="2"/>
      <c r="E488" s="2"/>
      <c r="F488" s="2"/>
      <c r="M488" s="2"/>
      <c r="N488" s="17">
        <v>235</v>
      </c>
      <c r="O488" s="18">
        <f t="shared" si="30"/>
        <v>14.641744548286603</v>
      </c>
      <c r="P488" s="18">
        <f t="shared" si="30"/>
        <v>39.03654485049834</v>
      </c>
    </row>
    <row r="489" spans="3:16" ht="15" customHeight="1">
      <c r="C489" s="7" t="s">
        <v>72</v>
      </c>
      <c r="D489" s="2"/>
      <c r="E489" s="2"/>
      <c r="F489" s="2"/>
      <c r="M489" s="2"/>
      <c r="N489" s="17">
        <v>1002</v>
      </c>
      <c r="O489" s="18">
        <f>$N489/O$482*100</f>
        <v>62.42990654205608</v>
      </c>
      <c r="P489" s="39" t="s">
        <v>172</v>
      </c>
    </row>
    <row r="490" spans="3:16" ht="15" customHeight="1">
      <c r="C490" s="10" t="s">
        <v>586</v>
      </c>
      <c r="D490" s="11"/>
      <c r="E490" s="11"/>
      <c r="F490" s="11"/>
      <c r="G490" s="11"/>
      <c r="H490" s="11"/>
      <c r="I490" s="11"/>
      <c r="J490" s="11"/>
      <c r="K490" s="11"/>
      <c r="L490" s="11"/>
      <c r="M490" s="35"/>
      <c r="N490" s="17">
        <v>1</v>
      </c>
      <c r="O490" s="18">
        <f>$N490/O$468*100</f>
        <v>0.06230529595015576</v>
      </c>
      <c r="P490" s="39" t="s">
        <v>587</v>
      </c>
    </row>
    <row r="491" spans="3:16" ht="15" customHeight="1">
      <c r="C491" s="22" t="s">
        <v>74</v>
      </c>
      <c r="D491" s="23"/>
      <c r="E491" s="23"/>
      <c r="F491" s="23"/>
      <c r="G491" s="23"/>
      <c r="H491" s="23"/>
      <c r="I491" s="23"/>
      <c r="J491" s="23"/>
      <c r="K491" s="23"/>
      <c r="L491" s="23"/>
      <c r="M491" s="36"/>
      <c r="N491" s="24">
        <f>SUM(N483:N490)</f>
        <v>1608</v>
      </c>
      <c r="O491" s="25" t="str">
        <f>IF(SUM(O483:O490)&gt;100,"－",SUM(O483:O489))</f>
        <v>－</v>
      </c>
      <c r="P491" s="25" t="str">
        <f>IF(SUM(P483:P490)&gt;100,"－",SUM(P483:P489))</f>
        <v>－</v>
      </c>
    </row>
    <row r="492" spans="3:16" ht="15" customHeight="1">
      <c r="C492" s="30"/>
      <c r="D492" s="30"/>
      <c r="E492" s="30"/>
      <c r="F492" s="30"/>
      <c r="G492" s="30"/>
      <c r="H492" s="30"/>
      <c r="I492" s="30"/>
      <c r="J492" s="30"/>
      <c r="K492" s="30"/>
      <c r="L492" s="30"/>
      <c r="M492" s="30"/>
      <c r="N492" s="31"/>
      <c r="O492" s="32"/>
      <c r="P492" s="32"/>
    </row>
    <row r="493" spans="3:13" ht="15" customHeight="1">
      <c r="C493" s="44" t="s">
        <v>286</v>
      </c>
      <c r="M493" s="2"/>
    </row>
    <row r="494" spans="3:16" ht="12" customHeight="1">
      <c r="C494" s="4"/>
      <c r="D494" s="5"/>
      <c r="E494" s="5"/>
      <c r="F494" s="5"/>
      <c r="G494" s="5"/>
      <c r="H494" s="5"/>
      <c r="I494" s="5"/>
      <c r="J494" s="5"/>
      <c r="K494" s="5"/>
      <c r="L494" s="5"/>
      <c r="M494" s="33"/>
      <c r="N494" s="6" t="s">
        <v>56</v>
      </c>
      <c r="O494" s="6" t="s">
        <v>57</v>
      </c>
      <c r="P494" s="6" t="s">
        <v>57</v>
      </c>
    </row>
    <row r="495" spans="3:16" ht="12" customHeight="1">
      <c r="C495" s="7"/>
      <c r="D495" s="2"/>
      <c r="E495" s="2"/>
      <c r="F495" s="2"/>
      <c r="M495" s="34"/>
      <c r="N495" s="8"/>
      <c r="O495" s="8"/>
      <c r="P495" s="9" t="s">
        <v>58</v>
      </c>
    </row>
    <row r="496" spans="3:16" ht="12" customHeight="1">
      <c r="C496" s="10"/>
      <c r="D496" s="11"/>
      <c r="E496" s="11"/>
      <c r="F496" s="11"/>
      <c r="G496" s="11"/>
      <c r="H496" s="11"/>
      <c r="I496" s="11"/>
      <c r="J496" s="11"/>
      <c r="K496" s="11"/>
      <c r="L496" s="11"/>
      <c r="M496" s="35"/>
      <c r="N496" s="12"/>
      <c r="O496" s="13">
        <f>$O$8</f>
        <v>1605</v>
      </c>
      <c r="P496" s="13">
        <f>O496-N503-N504</f>
        <v>607</v>
      </c>
    </row>
    <row r="497" spans="3:16" ht="15" customHeight="1">
      <c r="C497" s="7" t="s">
        <v>288</v>
      </c>
      <c r="D497" s="2"/>
      <c r="E497" s="2"/>
      <c r="F497" s="2"/>
      <c r="M497" s="2"/>
      <c r="N497" s="17">
        <v>51</v>
      </c>
      <c r="O497" s="18">
        <f aca="true" t="shared" si="31" ref="O497:P502">$N497/O$496*100</f>
        <v>3.177570093457944</v>
      </c>
      <c r="P497" s="18">
        <f t="shared" si="31"/>
        <v>8.40197693574959</v>
      </c>
    </row>
    <row r="498" spans="3:16" ht="15" customHeight="1">
      <c r="C498" s="7" t="s">
        <v>289</v>
      </c>
      <c r="D498" s="2"/>
      <c r="E498" s="2"/>
      <c r="F498" s="2"/>
      <c r="M498" s="2"/>
      <c r="N498" s="17">
        <v>45</v>
      </c>
      <c r="O498" s="18">
        <f t="shared" si="31"/>
        <v>2.803738317757009</v>
      </c>
      <c r="P498" s="18">
        <f t="shared" si="31"/>
        <v>7.413509060955518</v>
      </c>
    </row>
    <row r="499" spans="3:16" ht="15" customHeight="1">
      <c r="C499" s="7" t="s">
        <v>290</v>
      </c>
      <c r="D499" s="2"/>
      <c r="E499" s="2"/>
      <c r="F499" s="2"/>
      <c r="M499" s="2"/>
      <c r="N499" s="17">
        <v>69</v>
      </c>
      <c r="O499" s="18">
        <f t="shared" si="31"/>
        <v>4.299065420560748</v>
      </c>
      <c r="P499" s="18">
        <f t="shared" si="31"/>
        <v>11.367380560131796</v>
      </c>
    </row>
    <row r="500" spans="3:16" ht="15" customHeight="1">
      <c r="C500" s="7" t="s">
        <v>262</v>
      </c>
      <c r="D500" s="2"/>
      <c r="E500" s="2"/>
      <c r="F500" s="2"/>
      <c r="M500" s="2"/>
      <c r="N500" s="17">
        <v>139</v>
      </c>
      <c r="O500" s="18">
        <f t="shared" si="31"/>
        <v>8.660436137071652</v>
      </c>
      <c r="P500" s="18">
        <f t="shared" si="31"/>
        <v>22.899505766062603</v>
      </c>
    </row>
    <row r="501" spans="3:16" ht="15" customHeight="1">
      <c r="C501" s="7" t="s">
        <v>291</v>
      </c>
      <c r="D501" s="2"/>
      <c r="E501" s="2"/>
      <c r="F501" s="2"/>
      <c r="M501" s="2"/>
      <c r="N501" s="17">
        <v>52</v>
      </c>
      <c r="O501" s="18">
        <f t="shared" si="31"/>
        <v>3.2398753894081</v>
      </c>
      <c r="P501" s="18">
        <f t="shared" si="31"/>
        <v>8.5667215815486</v>
      </c>
    </row>
    <row r="502" spans="3:16" ht="15" customHeight="1">
      <c r="C502" s="7" t="s">
        <v>292</v>
      </c>
      <c r="D502" s="2"/>
      <c r="E502" s="2"/>
      <c r="F502" s="2"/>
      <c r="M502" s="2"/>
      <c r="N502" s="17">
        <v>255</v>
      </c>
      <c r="O502" s="18">
        <f t="shared" si="31"/>
        <v>15.887850467289718</v>
      </c>
      <c r="P502" s="18">
        <f t="shared" si="31"/>
        <v>42.00988467874794</v>
      </c>
    </row>
    <row r="503" spans="3:16" ht="15" customHeight="1">
      <c r="C503" s="7" t="s">
        <v>72</v>
      </c>
      <c r="D503" s="2"/>
      <c r="E503" s="2"/>
      <c r="F503" s="2"/>
      <c r="M503" s="2"/>
      <c r="N503" s="17">
        <v>997</v>
      </c>
      <c r="O503" s="18">
        <f>$N503/O$496*100</f>
        <v>62.1183800623053</v>
      </c>
      <c r="P503" s="39" t="s">
        <v>172</v>
      </c>
    </row>
    <row r="504" spans="3:16" ht="15" customHeight="1">
      <c r="C504" s="10" t="s">
        <v>586</v>
      </c>
      <c r="D504" s="11"/>
      <c r="E504" s="11"/>
      <c r="F504" s="11"/>
      <c r="G504" s="11"/>
      <c r="H504" s="11"/>
      <c r="I504" s="11"/>
      <c r="J504" s="11"/>
      <c r="K504" s="11"/>
      <c r="L504" s="11"/>
      <c r="M504" s="35"/>
      <c r="N504" s="17">
        <v>1</v>
      </c>
      <c r="O504" s="18">
        <f>$N504/O$468*100</f>
        <v>0.06230529595015576</v>
      </c>
      <c r="P504" s="39" t="s">
        <v>587</v>
      </c>
    </row>
    <row r="505" spans="3:16" ht="15" customHeight="1">
      <c r="C505" s="22" t="s">
        <v>74</v>
      </c>
      <c r="D505" s="23"/>
      <c r="E505" s="23"/>
      <c r="F505" s="23"/>
      <c r="G505" s="23"/>
      <c r="H505" s="23"/>
      <c r="I505" s="23"/>
      <c r="J505" s="23"/>
      <c r="K505" s="23"/>
      <c r="L505" s="23"/>
      <c r="M505" s="36"/>
      <c r="N505" s="24">
        <f>SUM(N497:N504)</f>
        <v>1609</v>
      </c>
      <c r="O505" s="25" t="str">
        <f>IF(SUM(O497:O504)&gt;100,"－",SUM(O497:O503))</f>
        <v>－</v>
      </c>
      <c r="P505" s="25" t="str">
        <f>IF(SUM(P497:P504)&gt;100,"－",SUM(P497:P503))</f>
        <v>－</v>
      </c>
    </row>
    <row r="506" spans="3:16" ht="15" customHeight="1">
      <c r="C506" s="30"/>
      <c r="D506" s="30"/>
      <c r="E506" s="30"/>
      <c r="F506" s="30"/>
      <c r="G506" s="30"/>
      <c r="H506" s="30"/>
      <c r="I506" s="30"/>
      <c r="J506" s="30"/>
      <c r="K506" s="30"/>
      <c r="L506" s="30"/>
      <c r="M506" s="30"/>
      <c r="N506" s="31"/>
      <c r="O506" s="32"/>
      <c r="P506" s="32"/>
    </row>
    <row r="507" spans="3:16" ht="15" customHeight="1">
      <c r="C507" s="30"/>
      <c r="D507" s="30"/>
      <c r="E507" s="30"/>
      <c r="F507" s="30"/>
      <c r="G507" s="30"/>
      <c r="H507" s="30"/>
      <c r="I507" s="30"/>
      <c r="J507" s="30"/>
      <c r="K507" s="30"/>
      <c r="L507" s="30"/>
      <c r="M507" s="30"/>
      <c r="N507" s="31"/>
      <c r="O507" s="32"/>
      <c r="P507" s="32"/>
    </row>
    <row r="508" spans="2:13" ht="15" customHeight="1">
      <c r="B508" s="3" t="s">
        <v>293</v>
      </c>
      <c r="M508" s="2"/>
    </row>
    <row r="509" spans="2:14" ht="15" customHeight="1">
      <c r="B509" s="1" t="s">
        <v>294</v>
      </c>
      <c r="M509" s="2"/>
      <c r="N509" s="2"/>
    </row>
    <row r="510" spans="3:16" ht="12" customHeight="1">
      <c r="C510" s="4"/>
      <c r="D510" s="5"/>
      <c r="E510" s="5"/>
      <c r="F510" s="5"/>
      <c r="G510" s="5"/>
      <c r="H510" s="5"/>
      <c r="I510" s="5"/>
      <c r="J510" s="5"/>
      <c r="K510" s="5"/>
      <c r="L510" s="5"/>
      <c r="M510" s="33"/>
      <c r="N510" s="6" t="s">
        <v>56</v>
      </c>
      <c r="O510" s="6" t="s">
        <v>57</v>
      </c>
      <c r="P510" s="6" t="s">
        <v>57</v>
      </c>
    </row>
    <row r="511" spans="3:16" ht="12" customHeight="1">
      <c r="C511" s="7"/>
      <c r="D511" s="2"/>
      <c r="E511" s="2"/>
      <c r="F511" s="2"/>
      <c r="M511" s="34"/>
      <c r="N511" s="8"/>
      <c r="O511" s="8"/>
      <c r="P511" s="9" t="s">
        <v>58</v>
      </c>
    </row>
    <row r="512" spans="3:16" ht="12" customHeight="1">
      <c r="C512" s="10"/>
      <c r="D512" s="11"/>
      <c r="E512" s="11"/>
      <c r="F512" s="11"/>
      <c r="G512" s="11"/>
      <c r="H512" s="11"/>
      <c r="I512" s="11"/>
      <c r="J512" s="11"/>
      <c r="K512" s="11"/>
      <c r="L512" s="11"/>
      <c r="M512" s="35"/>
      <c r="N512" s="12"/>
      <c r="O512" s="13">
        <f>$O$8</f>
        <v>1605</v>
      </c>
      <c r="P512" s="13">
        <f>O512-N549</f>
        <v>1506</v>
      </c>
    </row>
    <row r="513" spans="3:16" ht="15" customHeight="1">
      <c r="C513" s="7" t="s">
        <v>295</v>
      </c>
      <c r="D513" s="2"/>
      <c r="E513" s="2"/>
      <c r="F513" s="2"/>
      <c r="M513" s="2"/>
      <c r="N513" s="14">
        <v>214</v>
      </c>
      <c r="O513" s="15">
        <f>$N513/O$512*100</f>
        <v>13.333333333333334</v>
      </c>
      <c r="P513" s="15">
        <f>$N513/P$512*100</f>
        <v>14.209827357237717</v>
      </c>
    </row>
    <row r="514" spans="3:16" ht="15" customHeight="1">
      <c r="C514" s="7" t="s">
        <v>296</v>
      </c>
      <c r="D514" s="2"/>
      <c r="E514" s="2"/>
      <c r="F514" s="2"/>
      <c r="M514" s="2"/>
      <c r="N514" s="17">
        <v>122</v>
      </c>
      <c r="O514" s="18">
        <f>$N514/O$512*100</f>
        <v>7.601246105919003</v>
      </c>
      <c r="P514" s="18">
        <f aca="true" t="shared" si="32" ref="O514:P532">$N514/P$512*100</f>
        <v>8.100929614873838</v>
      </c>
    </row>
    <row r="515" spans="3:16" ht="15" customHeight="1">
      <c r="C515" s="7" t="s">
        <v>297</v>
      </c>
      <c r="D515" s="2"/>
      <c r="E515" s="2"/>
      <c r="F515" s="2"/>
      <c r="M515" s="2"/>
      <c r="N515" s="17">
        <v>91</v>
      </c>
      <c r="O515" s="18">
        <f t="shared" si="32"/>
        <v>5.669781931464175</v>
      </c>
      <c r="P515" s="18">
        <f t="shared" si="32"/>
        <v>6.042496679946879</v>
      </c>
    </row>
    <row r="516" spans="3:16" ht="15" customHeight="1">
      <c r="C516" s="7" t="s">
        <v>298</v>
      </c>
      <c r="D516" s="2"/>
      <c r="E516" s="2"/>
      <c r="F516" s="2"/>
      <c r="M516" s="2"/>
      <c r="N516" s="17">
        <v>78</v>
      </c>
      <c r="O516" s="18">
        <f t="shared" si="32"/>
        <v>4.859813084112149</v>
      </c>
      <c r="P516" s="18">
        <f t="shared" si="32"/>
        <v>5.179282868525896</v>
      </c>
    </row>
    <row r="517" spans="3:16" ht="15" customHeight="1">
      <c r="C517" s="7" t="s">
        <v>299</v>
      </c>
      <c r="D517" s="2"/>
      <c r="E517" s="2"/>
      <c r="F517" s="2"/>
      <c r="M517" s="2"/>
      <c r="N517" s="17">
        <v>67</v>
      </c>
      <c r="O517" s="18">
        <f t="shared" si="32"/>
        <v>4.174454828660436</v>
      </c>
      <c r="P517" s="18">
        <f t="shared" si="32"/>
        <v>4.4488711819389115</v>
      </c>
    </row>
    <row r="518" spans="3:16" ht="15" customHeight="1">
      <c r="C518" s="7" t="s">
        <v>300</v>
      </c>
      <c r="D518" s="2"/>
      <c r="E518" s="2"/>
      <c r="F518" s="2"/>
      <c r="M518" s="2"/>
      <c r="N518" s="17">
        <v>68</v>
      </c>
      <c r="O518" s="18">
        <f t="shared" si="32"/>
        <v>4.2367601246105915</v>
      </c>
      <c r="P518" s="18">
        <f t="shared" si="32"/>
        <v>4.51527224435591</v>
      </c>
    </row>
    <row r="519" spans="3:16" ht="15" customHeight="1">
      <c r="C519" s="7" t="s">
        <v>301</v>
      </c>
      <c r="D519" s="2"/>
      <c r="E519" s="2"/>
      <c r="F519" s="2"/>
      <c r="M519" s="2"/>
      <c r="N519" s="17">
        <v>12</v>
      </c>
      <c r="O519" s="18">
        <f t="shared" si="32"/>
        <v>0.7476635514018692</v>
      </c>
      <c r="P519" s="18">
        <f t="shared" si="32"/>
        <v>0.796812749003984</v>
      </c>
    </row>
    <row r="520" spans="3:16" ht="15" customHeight="1">
      <c r="C520" s="7" t="s">
        <v>302</v>
      </c>
      <c r="D520" s="2"/>
      <c r="E520" s="2"/>
      <c r="F520" s="2"/>
      <c r="M520" s="2"/>
      <c r="N520" s="17">
        <v>13</v>
      </c>
      <c r="O520" s="18">
        <f t="shared" si="32"/>
        <v>0.809968847352025</v>
      </c>
      <c r="P520" s="18">
        <f t="shared" si="32"/>
        <v>0.8632138114209826</v>
      </c>
    </row>
    <row r="521" spans="3:16" ht="15" customHeight="1">
      <c r="C521" s="7" t="s">
        <v>303</v>
      </c>
      <c r="D521" s="2"/>
      <c r="E521" s="2"/>
      <c r="F521" s="2"/>
      <c r="M521" s="2"/>
      <c r="N521" s="17">
        <v>14</v>
      </c>
      <c r="O521" s="18">
        <f t="shared" si="32"/>
        <v>0.8722741433021807</v>
      </c>
      <c r="P521" s="18">
        <f t="shared" si="32"/>
        <v>0.9296148738379815</v>
      </c>
    </row>
    <row r="522" spans="3:16" ht="15" customHeight="1">
      <c r="C522" s="7" t="s">
        <v>304</v>
      </c>
      <c r="D522" s="2"/>
      <c r="E522" s="2"/>
      <c r="F522" s="2"/>
      <c r="M522" s="2"/>
      <c r="N522" s="17">
        <v>14</v>
      </c>
      <c r="O522" s="18">
        <f t="shared" si="32"/>
        <v>0.8722741433021807</v>
      </c>
      <c r="P522" s="18">
        <f t="shared" si="32"/>
        <v>0.9296148738379815</v>
      </c>
    </row>
    <row r="523" spans="3:16" ht="15" customHeight="1">
      <c r="C523" s="7" t="s">
        <v>305</v>
      </c>
      <c r="D523" s="2"/>
      <c r="E523" s="2"/>
      <c r="F523" s="2"/>
      <c r="M523" s="2"/>
      <c r="N523" s="17">
        <v>14</v>
      </c>
      <c r="O523" s="18">
        <f t="shared" si="32"/>
        <v>0.8722741433021807</v>
      </c>
      <c r="P523" s="18">
        <f t="shared" si="32"/>
        <v>0.9296148738379815</v>
      </c>
    </row>
    <row r="524" spans="3:16" ht="15" customHeight="1">
      <c r="C524" s="7" t="s">
        <v>306</v>
      </c>
      <c r="D524" s="2"/>
      <c r="E524" s="2"/>
      <c r="F524" s="2"/>
      <c r="M524" s="2"/>
      <c r="N524" s="17">
        <v>9</v>
      </c>
      <c r="O524" s="18">
        <f t="shared" si="32"/>
        <v>0.5607476635514018</v>
      </c>
      <c r="P524" s="18">
        <f t="shared" si="32"/>
        <v>0.5976095617529881</v>
      </c>
    </row>
    <row r="525" spans="3:16" ht="15" customHeight="1">
      <c r="C525" s="7" t="s">
        <v>307</v>
      </c>
      <c r="D525" s="2"/>
      <c r="E525" s="2"/>
      <c r="F525" s="2"/>
      <c r="M525" s="2"/>
      <c r="N525" s="17">
        <v>63</v>
      </c>
      <c r="O525" s="18">
        <f t="shared" si="32"/>
        <v>3.925233644859813</v>
      </c>
      <c r="P525" s="18">
        <f t="shared" si="32"/>
        <v>4.183266932270916</v>
      </c>
    </row>
    <row r="526" spans="3:16" ht="15" customHeight="1">
      <c r="C526" s="7" t="s">
        <v>308</v>
      </c>
      <c r="D526" s="2"/>
      <c r="E526" s="2"/>
      <c r="F526" s="2"/>
      <c r="M526" s="2"/>
      <c r="N526" s="17">
        <v>185</v>
      </c>
      <c r="O526" s="18">
        <f t="shared" si="32"/>
        <v>11.526479750778815</v>
      </c>
      <c r="P526" s="18">
        <f t="shared" si="32"/>
        <v>12.284196547144754</v>
      </c>
    </row>
    <row r="527" spans="3:16" ht="15" customHeight="1">
      <c r="C527" s="7" t="s">
        <v>309</v>
      </c>
      <c r="D527" s="2"/>
      <c r="E527" s="2"/>
      <c r="F527" s="2"/>
      <c r="M527" s="2"/>
      <c r="N527" s="17">
        <v>133</v>
      </c>
      <c r="O527" s="18">
        <f t="shared" si="32"/>
        <v>8.286604361370717</v>
      </c>
      <c r="P527" s="18">
        <f t="shared" si="32"/>
        <v>8.831341301460824</v>
      </c>
    </row>
    <row r="528" spans="3:16" ht="15" customHeight="1">
      <c r="C528" s="7" t="s">
        <v>310</v>
      </c>
      <c r="D528" s="2"/>
      <c r="E528" s="2"/>
      <c r="F528" s="2"/>
      <c r="M528" s="2"/>
      <c r="N528" s="17">
        <v>15</v>
      </c>
      <c r="O528" s="18">
        <f t="shared" si="32"/>
        <v>0.9345794392523363</v>
      </c>
      <c r="P528" s="18">
        <f t="shared" si="32"/>
        <v>0.9960159362549801</v>
      </c>
    </row>
    <row r="529" spans="3:16" ht="15" customHeight="1">
      <c r="C529" s="7" t="s">
        <v>311</v>
      </c>
      <c r="D529" s="2"/>
      <c r="E529" s="2"/>
      <c r="F529" s="2"/>
      <c r="M529" s="2"/>
      <c r="N529" s="17">
        <v>133</v>
      </c>
      <c r="O529" s="18">
        <f t="shared" si="32"/>
        <v>8.286604361370717</v>
      </c>
      <c r="P529" s="18">
        <f t="shared" si="32"/>
        <v>8.831341301460824</v>
      </c>
    </row>
    <row r="530" spans="3:16" ht="15" customHeight="1">
      <c r="C530" s="7" t="s">
        <v>312</v>
      </c>
      <c r="D530" s="2"/>
      <c r="E530" s="2"/>
      <c r="F530" s="2"/>
      <c r="M530" s="2"/>
      <c r="N530" s="17">
        <v>17</v>
      </c>
      <c r="O530" s="18">
        <f t="shared" si="32"/>
        <v>1.0591900311526479</v>
      </c>
      <c r="P530" s="18">
        <f t="shared" si="32"/>
        <v>1.1288180610889775</v>
      </c>
    </row>
    <row r="531" spans="3:16" ht="15" customHeight="1">
      <c r="C531" s="7" t="s">
        <v>313</v>
      </c>
      <c r="D531" s="2"/>
      <c r="E531" s="2"/>
      <c r="F531" s="2"/>
      <c r="M531" s="2"/>
      <c r="N531" s="17">
        <v>11</v>
      </c>
      <c r="O531" s="18">
        <f t="shared" si="32"/>
        <v>0.6853582554517134</v>
      </c>
      <c r="P531" s="18">
        <f t="shared" si="32"/>
        <v>0.7304116865869853</v>
      </c>
    </row>
    <row r="532" spans="3:16" ht="15" customHeight="1">
      <c r="C532" s="7" t="s">
        <v>314</v>
      </c>
      <c r="D532" s="2"/>
      <c r="E532" s="2"/>
      <c r="F532" s="2"/>
      <c r="M532" s="2"/>
      <c r="N532" s="17">
        <v>63</v>
      </c>
      <c r="O532" s="18">
        <f t="shared" si="32"/>
        <v>3.925233644859813</v>
      </c>
      <c r="P532" s="18">
        <f t="shared" si="32"/>
        <v>4.183266932270916</v>
      </c>
    </row>
    <row r="533" spans="3:16" ht="15" customHeight="1">
      <c r="C533" s="7" t="s">
        <v>315</v>
      </c>
      <c r="D533" s="2"/>
      <c r="E533" s="2"/>
      <c r="F533" s="2"/>
      <c r="M533" s="2"/>
      <c r="N533" s="17">
        <v>16</v>
      </c>
      <c r="O533" s="18">
        <f aca="true" t="shared" si="33" ref="O533:P548">$N533/O$512*100</f>
        <v>0.9968847352024922</v>
      </c>
      <c r="P533" s="18">
        <f t="shared" si="33"/>
        <v>1.0624169986719787</v>
      </c>
    </row>
    <row r="534" spans="3:16" ht="15" customHeight="1">
      <c r="C534" s="7" t="s">
        <v>316</v>
      </c>
      <c r="D534" s="2"/>
      <c r="E534" s="2"/>
      <c r="F534" s="2"/>
      <c r="M534" s="2"/>
      <c r="N534" s="17">
        <v>50</v>
      </c>
      <c r="O534" s="18">
        <f t="shared" si="33"/>
        <v>3.115264797507788</v>
      </c>
      <c r="P534" s="18">
        <f t="shared" si="33"/>
        <v>3.3200531208499333</v>
      </c>
    </row>
    <row r="535" spans="3:16" ht="15" customHeight="1">
      <c r="C535" s="7" t="s">
        <v>317</v>
      </c>
      <c r="D535" s="2"/>
      <c r="E535" s="2"/>
      <c r="F535" s="2"/>
      <c r="M535" s="2"/>
      <c r="N535" s="17">
        <v>329</v>
      </c>
      <c r="O535" s="18">
        <f t="shared" si="33"/>
        <v>20.498442367601246</v>
      </c>
      <c r="P535" s="18">
        <f t="shared" si="33"/>
        <v>21.845949535192563</v>
      </c>
    </row>
    <row r="536" spans="3:16" ht="15" customHeight="1">
      <c r="C536" s="7" t="s">
        <v>318</v>
      </c>
      <c r="D536" s="2"/>
      <c r="E536" s="2"/>
      <c r="F536" s="2"/>
      <c r="M536" s="2"/>
      <c r="N536" s="17">
        <v>41</v>
      </c>
      <c r="O536" s="18">
        <f t="shared" si="33"/>
        <v>2.554517133956386</v>
      </c>
      <c r="P536" s="18">
        <f t="shared" si="33"/>
        <v>2.7224435590969454</v>
      </c>
    </row>
    <row r="537" spans="3:16" ht="15" customHeight="1">
      <c r="C537" s="7" t="s">
        <v>319</v>
      </c>
      <c r="D537" s="2"/>
      <c r="E537" s="2"/>
      <c r="F537" s="2"/>
      <c r="M537" s="2"/>
      <c r="N537" s="17">
        <v>13</v>
      </c>
      <c r="O537" s="18">
        <f t="shared" si="33"/>
        <v>0.809968847352025</v>
      </c>
      <c r="P537" s="18">
        <f t="shared" si="33"/>
        <v>0.8632138114209826</v>
      </c>
    </row>
    <row r="538" spans="3:16" ht="15" customHeight="1">
      <c r="C538" s="7" t="s">
        <v>320</v>
      </c>
      <c r="D538" s="2"/>
      <c r="E538" s="2"/>
      <c r="F538" s="2"/>
      <c r="M538" s="2"/>
      <c r="N538" s="17">
        <v>17</v>
      </c>
      <c r="O538" s="18">
        <f t="shared" si="33"/>
        <v>1.0591900311526479</v>
      </c>
      <c r="P538" s="18">
        <f t="shared" si="33"/>
        <v>1.1288180610889775</v>
      </c>
    </row>
    <row r="539" spans="3:16" ht="15" customHeight="1">
      <c r="C539" s="7" t="s">
        <v>321</v>
      </c>
      <c r="D539" s="2"/>
      <c r="E539" s="2"/>
      <c r="F539" s="2"/>
      <c r="M539" s="2"/>
      <c r="N539" s="17">
        <v>15</v>
      </c>
      <c r="O539" s="18">
        <f t="shared" si="33"/>
        <v>0.9345794392523363</v>
      </c>
      <c r="P539" s="18">
        <f t="shared" si="33"/>
        <v>0.9960159362549801</v>
      </c>
    </row>
    <row r="540" spans="3:16" ht="15" customHeight="1">
      <c r="C540" s="7" t="s">
        <v>322</v>
      </c>
      <c r="D540" s="2"/>
      <c r="E540" s="2"/>
      <c r="F540" s="2"/>
      <c r="M540" s="2"/>
      <c r="N540" s="17">
        <v>19</v>
      </c>
      <c r="O540" s="18">
        <f t="shared" si="33"/>
        <v>1.1838006230529596</v>
      </c>
      <c r="P540" s="18">
        <f t="shared" si="33"/>
        <v>1.2616201859229748</v>
      </c>
    </row>
    <row r="541" spans="3:16" ht="15" customHeight="1">
      <c r="C541" s="7" t="s">
        <v>323</v>
      </c>
      <c r="D541" s="2"/>
      <c r="E541" s="2"/>
      <c r="F541" s="2"/>
      <c r="M541" s="2"/>
      <c r="N541" s="17">
        <v>15</v>
      </c>
      <c r="O541" s="18">
        <f t="shared" si="33"/>
        <v>0.9345794392523363</v>
      </c>
      <c r="P541" s="18">
        <f t="shared" si="33"/>
        <v>0.9960159362549801</v>
      </c>
    </row>
    <row r="542" spans="3:16" ht="15" customHeight="1">
      <c r="C542" s="7" t="s">
        <v>324</v>
      </c>
      <c r="D542" s="2"/>
      <c r="E542" s="2"/>
      <c r="F542" s="2"/>
      <c r="M542" s="2"/>
      <c r="N542" s="17">
        <v>19</v>
      </c>
      <c r="O542" s="18">
        <f t="shared" si="33"/>
        <v>1.1838006230529596</v>
      </c>
      <c r="P542" s="18">
        <f t="shared" si="33"/>
        <v>1.2616201859229748</v>
      </c>
    </row>
    <row r="543" spans="3:16" ht="15" customHeight="1">
      <c r="C543" s="7" t="s">
        <v>325</v>
      </c>
      <c r="D543" s="2"/>
      <c r="E543" s="2"/>
      <c r="F543" s="2"/>
      <c r="M543" s="2"/>
      <c r="N543" s="17">
        <v>19</v>
      </c>
      <c r="O543" s="18">
        <f t="shared" si="33"/>
        <v>1.1838006230529596</v>
      </c>
      <c r="P543" s="18">
        <f t="shared" si="33"/>
        <v>1.2616201859229748</v>
      </c>
    </row>
    <row r="544" spans="3:16" ht="15" customHeight="1">
      <c r="C544" s="7" t="s">
        <v>326</v>
      </c>
      <c r="D544" s="2"/>
      <c r="E544" s="2"/>
      <c r="F544" s="2"/>
      <c r="M544" s="2"/>
      <c r="N544" s="17">
        <v>20</v>
      </c>
      <c r="O544" s="18">
        <f t="shared" si="33"/>
        <v>1.2461059190031152</v>
      </c>
      <c r="P544" s="18">
        <f t="shared" si="33"/>
        <v>1.3280212483399734</v>
      </c>
    </row>
    <row r="545" spans="3:16" ht="15" customHeight="1">
      <c r="C545" s="7" t="s">
        <v>327</v>
      </c>
      <c r="D545" s="2"/>
      <c r="E545" s="2"/>
      <c r="F545" s="2"/>
      <c r="M545" s="2"/>
      <c r="N545" s="17">
        <v>9</v>
      </c>
      <c r="O545" s="18">
        <f t="shared" si="33"/>
        <v>0.5607476635514018</v>
      </c>
      <c r="P545" s="18">
        <f t="shared" si="33"/>
        <v>0.5976095617529881</v>
      </c>
    </row>
    <row r="546" spans="3:16" ht="15" customHeight="1">
      <c r="C546" s="7" t="s">
        <v>328</v>
      </c>
      <c r="D546" s="2"/>
      <c r="E546" s="2"/>
      <c r="F546" s="2"/>
      <c r="M546" s="2"/>
      <c r="N546" s="17">
        <v>2</v>
      </c>
      <c r="O546" s="18">
        <f t="shared" si="33"/>
        <v>0.12461059190031153</v>
      </c>
      <c r="P546" s="18">
        <f t="shared" si="33"/>
        <v>0.13280212483399734</v>
      </c>
    </row>
    <row r="547" spans="3:16" ht="15" customHeight="1">
      <c r="C547" s="7" t="s">
        <v>329</v>
      </c>
      <c r="D547" s="2"/>
      <c r="E547" s="2"/>
      <c r="F547" s="2"/>
      <c r="M547" s="2"/>
      <c r="N547" s="17">
        <v>190</v>
      </c>
      <c r="O547" s="18">
        <f t="shared" si="33"/>
        <v>11.838006230529595</v>
      </c>
      <c r="P547" s="18">
        <f t="shared" si="33"/>
        <v>12.616201859229747</v>
      </c>
    </row>
    <row r="548" spans="3:16" ht="15" customHeight="1">
      <c r="C548" s="7" t="s">
        <v>330</v>
      </c>
      <c r="D548" s="2"/>
      <c r="E548" s="2"/>
      <c r="F548" s="2"/>
      <c r="M548" s="2"/>
      <c r="N548" s="17">
        <v>578</v>
      </c>
      <c r="O548" s="18">
        <f t="shared" si="33"/>
        <v>36.01246105919003</v>
      </c>
      <c r="P548" s="18">
        <f t="shared" si="33"/>
        <v>38.37981407702523</v>
      </c>
    </row>
    <row r="549" spans="3:16" ht="15" customHeight="1">
      <c r="C549" s="10" t="s">
        <v>72</v>
      </c>
      <c r="D549" s="11"/>
      <c r="E549" s="11"/>
      <c r="F549" s="11"/>
      <c r="G549" s="11"/>
      <c r="H549" s="11"/>
      <c r="I549" s="11"/>
      <c r="J549" s="11"/>
      <c r="K549" s="11"/>
      <c r="L549" s="11"/>
      <c r="M549" s="11"/>
      <c r="N549" s="19">
        <v>99</v>
      </c>
      <c r="O549" s="20">
        <f>$N549/O$512*100</f>
        <v>6.16822429906542</v>
      </c>
      <c r="P549" s="21" t="s">
        <v>73</v>
      </c>
    </row>
    <row r="550" spans="3:16" ht="15" customHeight="1">
      <c r="C550" s="22" t="s">
        <v>74</v>
      </c>
      <c r="D550" s="23"/>
      <c r="E550" s="23"/>
      <c r="F550" s="23"/>
      <c r="G550" s="23"/>
      <c r="H550" s="23"/>
      <c r="I550" s="23"/>
      <c r="J550" s="23"/>
      <c r="K550" s="23"/>
      <c r="L550" s="23"/>
      <c r="M550" s="36"/>
      <c r="N550" s="24">
        <f>SUM(N513:N549)</f>
        <v>2787</v>
      </c>
      <c r="O550" s="25" t="str">
        <f>IF(SUM(O513:O549)&gt;100,"－",SUM(O513:O549))</f>
        <v>－</v>
      </c>
      <c r="P550" s="25" t="str">
        <f>IF(SUM(P513:P549)&gt;100,"－",SUM(P513:P549))</f>
        <v>－</v>
      </c>
    </row>
    <row r="551" spans="3:16" ht="15" customHeight="1">
      <c r="C551" s="30"/>
      <c r="D551" s="30"/>
      <c r="E551" s="30"/>
      <c r="F551" s="30"/>
      <c r="G551" s="30"/>
      <c r="H551" s="30"/>
      <c r="I551" s="30"/>
      <c r="J551" s="30"/>
      <c r="K551" s="30"/>
      <c r="L551" s="30"/>
      <c r="M551" s="30"/>
      <c r="N551" s="31"/>
      <c r="O551" s="32"/>
      <c r="P551" s="32"/>
    </row>
    <row r="552" spans="2:14" ht="15" customHeight="1">
      <c r="B552" s="1" t="s">
        <v>331</v>
      </c>
      <c r="M552" s="2"/>
      <c r="N552" s="2"/>
    </row>
    <row r="553" spans="3:16" ht="12" customHeight="1">
      <c r="C553" s="4"/>
      <c r="D553" s="5"/>
      <c r="E553" s="5"/>
      <c r="F553" s="5"/>
      <c r="G553" s="5"/>
      <c r="H553" s="5"/>
      <c r="I553" s="5"/>
      <c r="J553" s="5"/>
      <c r="K553" s="5"/>
      <c r="L553" s="5"/>
      <c r="M553" s="33"/>
      <c r="N553" s="6" t="s">
        <v>56</v>
      </c>
      <c r="O553" s="6" t="s">
        <v>57</v>
      </c>
      <c r="P553" s="6" t="s">
        <v>57</v>
      </c>
    </row>
    <row r="554" spans="3:16" ht="12" customHeight="1">
      <c r="C554" s="7"/>
      <c r="D554" s="2"/>
      <c r="E554" s="2"/>
      <c r="F554" s="2"/>
      <c r="M554" s="34"/>
      <c r="N554" s="8"/>
      <c r="O554" s="8"/>
      <c r="P554" s="9" t="s">
        <v>58</v>
      </c>
    </row>
    <row r="555" spans="3:16" ht="12" customHeight="1">
      <c r="C555" s="10"/>
      <c r="D555" s="11"/>
      <c r="E555" s="11"/>
      <c r="F555" s="11"/>
      <c r="G555" s="11"/>
      <c r="H555" s="11"/>
      <c r="I555" s="11"/>
      <c r="J555" s="11"/>
      <c r="K555" s="11"/>
      <c r="L555" s="11"/>
      <c r="M555" s="35"/>
      <c r="N555" s="12"/>
      <c r="O555" s="13">
        <f>$O$8</f>
        <v>1605</v>
      </c>
      <c r="P555" s="13">
        <f>O555-N582</f>
        <v>1415</v>
      </c>
    </row>
    <row r="556" spans="3:16" ht="15" customHeight="1">
      <c r="C556" s="7" t="s">
        <v>332</v>
      </c>
      <c r="D556" s="2"/>
      <c r="E556" s="2"/>
      <c r="F556" s="2"/>
      <c r="M556" s="2"/>
      <c r="N556" s="14">
        <v>617</v>
      </c>
      <c r="O556" s="15">
        <f aca="true" t="shared" si="34" ref="O556:P571">$N556/O$555*100</f>
        <v>38.442367601246104</v>
      </c>
      <c r="P556" s="15">
        <f t="shared" si="34"/>
        <v>43.60424028268552</v>
      </c>
    </row>
    <row r="557" spans="3:16" ht="15" customHeight="1">
      <c r="C557" s="7" t="s">
        <v>333</v>
      </c>
      <c r="D557" s="2"/>
      <c r="E557" s="2"/>
      <c r="F557" s="2"/>
      <c r="M557" s="2"/>
      <c r="N557" s="17">
        <v>132</v>
      </c>
      <c r="O557" s="18">
        <f t="shared" si="34"/>
        <v>8.224299065420562</v>
      </c>
      <c r="P557" s="18">
        <f t="shared" si="34"/>
        <v>9.328621908127209</v>
      </c>
    </row>
    <row r="558" spans="3:16" ht="15" customHeight="1">
      <c r="C558" s="7" t="s">
        <v>334</v>
      </c>
      <c r="D558" s="2"/>
      <c r="E558" s="2"/>
      <c r="F558" s="2"/>
      <c r="M558" s="2"/>
      <c r="N558" s="17">
        <v>290</v>
      </c>
      <c r="O558" s="18">
        <f t="shared" si="34"/>
        <v>18.06853582554517</v>
      </c>
      <c r="P558" s="18">
        <f t="shared" si="34"/>
        <v>20.49469964664311</v>
      </c>
    </row>
    <row r="559" spans="3:16" ht="15" customHeight="1">
      <c r="C559" s="7" t="s">
        <v>335</v>
      </c>
      <c r="D559" s="2"/>
      <c r="E559" s="2"/>
      <c r="F559" s="2"/>
      <c r="M559" s="2"/>
      <c r="N559" s="17">
        <v>158</v>
      </c>
      <c r="O559" s="18">
        <f t="shared" si="34"/>
        <v>9.84423676012461</v>
      </c>
      <c r="P559" s="18">
        <f t="shared" si="34"/>
        <v>11.1660777385159</v>
      </c>
    </row>
    <row r="560" spans="3:16" ht="15" customHeight="1">
      <c r="C560" s="7" t="s">
        <v>336</v>
      </c>
      <c r="D560" s="2"/>
      <c r="E560" s="2"/>
      <c r="F560" s="2"/>
      <c r="M560" s="2"/>
      <c r="N560" s="17">
        <v>274</v>
      </c>
      <c r="O560" s="18">
        <f t="shared" si="34"/>
        <v>17.07165109034268</v>
      </c>
      <c r="P560" s="18">
        <f t="shared" si="34"/>
        <v>19.363957597173144</v>
      </c>
    </row>
    <row r="561" spans="3:16" ht="15" customHeight="1">
      <c r="C561" s="7" t="s">
        <v>337</v>
      </c>
      <c r="D561" s="2"/>
      <c r="E561" s="2"/>
      <c r="F561" s="2"/>
      <c r="M561" s="2"/>
      <c r="N561" s="17">
        <v>89</v>
      </c>
      <c r="O561" s="18">
        <f t="shared" si="34"/>
        <v>5.545171339563863</v>
      </c>
      <c r="P561" s="18">
        <f t="shared" si="34"/>
        <v>6.289752650176679</v>
      </c>
    </row>
    <row r="562" spans="3:16" ht="15" customHeight="1">
      <c r="C562" s="7" t="s">
        <v>338</v>
      </c>
      <c r="D562" s="2"/>
      <c r="E562" s="2"/>
      <c r="F562" s="2"/>
      <c r="M562" s="2"/>
      <c r="N562" s="17">
        <v>66</v>
      </c>
      <c r="O562" s="18">
        <f t="shared" si="34"/>
        <v>4.112149532710281</v>
      </c>
      <c r="P562" s="18">
        <f t="shared" si="34"/>
        <v>4.6643109540636045</v>
      </c>
    </row>
    <row r="563" spans="3:16" ht="15" customHeight="1">
      <c r="C563" s="7" t="s">
        <v>339</v>
      </c>
      <c r="D563" s="2"/>
      <c r="E563" s="2"/>
      <c r="F563" s="2"/>
      <c r="M563" s="2"/>
      <c r="N563" s="17">
        <v>55</v>
      </c>
      <c r="O563" s="18">
        <f t="shared" si="34"/>
        <v>3.4267912772585665</v>
      </c>
      <c r="P563" s="18">
        <f t="shared" si="34"/>
        <v>3.8869257950530036</v>
      </c>
    </row>
    <row r="564" spans="3:16" ht="15" customHeight="1">
      <c r="C564" s="7" t="s">
        <v>340</v>
      </c>
      <c r="D564" s="2"/>
      <c r="E564" s="2"/>
      <c r="F564" s="2"/>
      <c r="M564" s="2"/>
      <c r="N564" s="17">
        <v>47</v>
      </c>
      <c r="O564" s="18">
        <f t="shared" si="34"/>
        <v>2.9283489096573208</v>
      </c>
      <c r="P564" s="18">
        <f t="shared" si="34"/>
        <v>3.3215547703180213</v>
      </c>
    </row>
    <row r="565" spans="3:16" ht="15" customHeight="1">
      <c r="C565" s="7" t="s">
        <v>341</v>
      </c>
      <c r="D565" s="2"/>
      <c r="E565" s="2"/>
      <c r="F565" s="2"/>
      <c r="M565" s="2"/>
      <c r="N565" s="17">
        <v>132</v>
      </c>
      <c r="O565" s="18">
        <f t="shared" si="34"/>
        <v>8.224299065420562</v>
      </c>
      <c r="P565" s="18">
        <f t="shared" si="34"/>
        <v>9.328621908127209</v>
      </c>
    </row>
    <row r="566" spans="3:16" ht="15" customHeight="1">
      <c r="C566" s="7" t="s">
        <v>342</v>
      </c>
      <c r="D566" s="2"/>
      <c r="E566" s="2"/>
      <c r="F566" s="2"/>
      <c r="M566" s="2"/>
      <c r="N566" s="17">
        <v>89</v>
      </c>
      <c r="O566" s="18">
        <f t="shared" si="34"/>
        <v>5.545171339563863</v>
      </c>
      <c r="P566" s="18">
        <f t="shared" si="34"/>
        <v>6.289752650176679</v>
      </c>
    </row>
    <row r="567" spans="3:16" ht="15" customHeight="1">
      <c r="C567" s="7" t="s">
        <v>343</v>
      </c>
      <c r="D567" s="2"/>
      <c r="E567" s="2"/>
      <c r="F567" s="2"/>
      <c r="M567" s="2"/>
      <c r="N567" s="17">
        <v>255</v>
      </c>
      <c r="O567" s="18">
        <f t="shared" si="34"/>
        <v>15.887850467289718</v>
      </c>
      <c r="P567" s="18">
        <f t="shared" si="34"/>
        <v>18.021201413427562</v>
      </c>
    </row>
    <row r="568" spans="3:16" ht="15" customHeight="1">
      <c r="C568" s="7" t="s">
        <v>344</v>
      </c>
      <c r="D568" s="2"/>
      <c r="E568" s="2"/>
      <c r="F568" s="2"/>
      <c r="M568" s="2"/>
      <c r="N568" s="17">
        <v>229</v>
      </c>
      <c r="O568" s="18">
        <f t="shared" si="34"/>
        <v>14.26791277258567</v>
      </c>
      <c r="P568" s="18">
        <f t="shared" si="34"/>
        <v>16.18374558303887</v>
      </c>
    </row>
    <row r="569" spans="3:16" ht="15" customHeight="1">
      <c r="C569" s="7" t="s">
        <v>345</v>
      </c>
      <c r="D569" s="2"/>
      <c r="E569" s="2"/>
      <c r="F569" s="2"/>
      <c r="M569" s="2"/>
      <c r="N569" s="17">
        <v>73</v>
      </c>
      <c r="O569" s="18">
        <f t="shared" si="34"/>
        <v>4.548286604361371</v>
      </c>
      <c r="P569" s="18">
        <f t="shared" si="34"/>
        <v>5.159010600706713</v>
      </c>
    </row>
    <row r="570" spans="3:16" ht="15" customHeight="1">
      <c r="C570" s="7" t="s">
        <v>346</v>
      </c>
      <c r="D570" s="2"/>
      <c r="E570" s="2"/>
      <c r="F570" s="2"/>
      <c r="M570" s="2"/>
      <c r="N570" s="17">
        <v>80</v>
      </c>
      <c r="O570" s="18">
        <f t="shared" si="34"/>
        <v>4.984423676012461</v>
      </c>
      <c r="P570" s="18">
        <f t="shared" si="34"/>
        <v>5.6537102473498235</v>
      </c>
    </row>
    <row r="571" spans="3:16" ht="15" customHeight="1">
      <c r="C571" s="7" t="s">
        <v>52</v>
      </c>
      <c r="D571" s="2"/>
      <c r="E571" s="2"/>
      <c r="F571" s="2"/>
      <c r="M571" s="2"/>
      <c r="N571" s="17">
        <v>145</v>
      </c>
      <c r="O571" s="18">
        <f t="shared" si="34"/>
        <v>9.034267912772584</v>
      </c>
      <c r="P571" s="18">
        <f t="shared" si="34"/>
        <v>10.247349823321555</v>
      </c>
    </row>
    <row r="572" spans="3:16" ht="15" customHeight="1">
      <c r="C572" s="7" t="s">
        <v>53</v>
      </c>
      <c r="D572" s="2"/>
      <c r="E572" s="2"/>
      <c r="F572" s="2"/>
      <c r="M572" s="2"/>
      <c r="N572" s="17"/>
      <c r="O572" s="18"/>
      <c r="P572" s="18"/>
    </row>
    <row r="573" spans="3:16" ht="15" customHeight="1">
      <c r="C573" s="7" t="s">
        <v>347</v>
      </c>
      <c r="D573" s="2"/>
      <c r="E573" s="2"/>
      <c r="F573" s="2"/>
      <c r="M573" s="2"/>
      <c r="N573" s="17">
        <v>486</v>
      </c>
      <c r="O573" s="18">
        <f aca="true" t="shared" si="35" ref="O573:P581">$N573/O$555*100</f>
        <v>30.2803738317757</v>
      </c>
      <c r="P573" s="18">
        <f t="shared" si="35"/>
        <v>34.34628975265018</v>
      </c>
    </row>
    <row r="574" spans="3:16" ht="15" customHeight="1">
      <c r="C574" s="7" t="s">
        <v>348</v>
      </c>
      <c r="D574" s="2"/>
      <c r="E574" s="2"/>
      <c r="F574" s="2"/>
      <c r="M574" s="2"/>
      <c r="N574" s="17">
        <v>87</v>
      </c>
      <c r="O574" s="18">
        <f t="shared" si="35"/>
        <v>5.420560747663552</v>
      </c>
      <c r="P574" s="18">
        <f t="shared" si="35"/>
        <v>6.148409893992933</v>
      </c>
    </row>
    <row r="575" spans="3:16" ht="15" customHeight="1">
      <c r="C575" s="7" t="s">
        <v>349</v>
      </c>
      <c r="D575" s="2"/>
      <c r="E575" s="2"/>
      <c r="F575" s="2"/>
      <c r="M575" s="2"/>
      <c r="N575" s="17">
        <v>218</v>
      </c>
      <c r="O575" s="18">
        <f t="shared" si="35"/>
        <v>13.582554517133957</v>
      </c>
      <c r="P575" s="18">
        <f t="shared" si="35"/>
        <v>15.406360424028268</v>
      </c>
    </row>
    <row r="576" spans="3:16" ht="15" customHeight="1">
      <c r="C576" s="7" t="s">
        <v>350</v>
      </c>
      <c r="D576" s="2"/>
      <c r="E576" s="2"/>
      <c r="F576" s="2"/>
      <c r="M576" s="2"/>
      <c r="N576" s="17">
        <v>92</v>
      </c>
      <c r="O576" s="18">
        <f t="shared" si="35"/>
        <v>5.73208722741433</v>
      </c>
      <c r="P576" s="18">
        <f t="shared" si="35"/>
        <v>6.501766784452297</v>
      </c>
    </row>
    <row r="577" spans="3:16" ht="15" customHeight="1">
      <c r="C577" s="7" t="s">
        <v>351</v>
      </c>
      <c r="D577" s="2"/>
      <c r="E577" s="2"/>
      <c r="F577" s="2"/>
      <c r="M577" s="2"/>
      <c r="N577" s="17">
        <v>185</v>
      </c>
      <c r="O577" s="18">
        <f t="shared" si="35"/>
        <v>11.526479750778815</v>
      </c>
      <c r="P577" s="18">
        <f t="shared" si="35"/>
        <v>13.074204946996467</v>
      </c>
    </row>
    <row r="578" spans="3:16" ht="15" customHeight="1">
      <c r="C578" s="7" t="s">
        <v>352</v>
      </c>
      <c r="D578" s="2"/>
      <c r="E578" s="2"/>
      <c r="F578" s="2"/>
      <c r="M578" s="2"/>
      <c r="N578" s="17">
        <v>339</v>
      </c>
      <c r="O578" s="18">
        <f t="shared" si="35"/>
        <v>21.121495327102803</v>
      </c>
      <c r="P578" s="18">
        <f t="shared" si="35"/>
        <v>23.957597173144876</v>
      </c>
    </row>
    <row r="579" spans="3:16" ht="15" customHeight="1">
      <c r="C579" s="7" t="s">
        <v>353</v>
      </c>
      <c r="D579" s="2"/>
      <c r="E579" s="2"/>
      <c r="F579" s="2"/>
      <c r="M579" s="2"/>
      <c r="N579" s="17">
        <v>180</v>
      </c>
      <c r="O579" s="18">
        <f t="shared" si="35"/>
        <v>11.214953271028037</v>
      </c>
      <c r="P579" s="18">
        <f t="shared" si="35"/>
        <v>12.7208480565371</v>
      </c>
    </row>
    <row r="580" spans="3:16" ht="15" customHeight="1">
      <c r="C580" s="7" t="s">
        <v>354</v>
      </c>
      <c r="D580" s="2"/>
      <c r="E580" s="2"/>
      <c r="F580" s="2"/>
      <c r="M580" s="2"/>
      <c r="N580" s="17">
        <v>60</v>
      </c>
      <c r="O580" s="18">
        <f t="shared" si="35"/>
        <v>3.7383177570093453</v>
      </c>
      <c r="P580" s="18">
        <f t="shared" si="35"/>
        <v>4.240282685512367</v>
      </c>
    </row>
    <row r="581" spans="3:16" ht="15" customHeight="1">
      <c r="C581" s="7" t="s">
        <v>355</v>
      </c>
      <c r="D581" s="2"/>
      <c r="E581" s="2"/>
      <c r="F581" s="2"/>
      <c r="M581" s="2"/>
      <c r="N581" s="17">
        <v>240</v>
      </c>
      <c r="O581" s="18">
        <f t="shared" si="35"/>
        <v>14.953271028037381</v>
      </c>
      <c r="P581" s="18">
        <f t="shared" si="35"/>
        <v>16.96113074204947</v>
      </c>
    </row>
    <row r="582" spans="3:16" ht="15" customHeight="1">
      <c r="C582" s="10" t="s">
        <v>72</v>
      </c>
      <c r="D582" s="11"/>
      <c r="E582" s="11"/>
      <c r="F582" s="11"/>
      <c r="G582" s="11"/>
      <c r="H582" s="11"/>
      <c r="I582" s="11"/>
      <c r="J582" s="11"/>
      <c r="K582" s="11"/>
      <c r="L582" s="11"/>
      <c r="M582" s="11"/>
      <c r="N582" s="17">
        <v>190</v>
      </c>
      <c r="O582" s="18">
        <f>$N582/O$555*100</f>
        <v>11.838006230529595</v>
      </c>
      <c r="P582" s="39" t="s">
        <v>172</v>
      </c>
    </row>
    <row r="583" spans="3:16" ht="15" customHeight="1">
      <c r="C583" s="22" t="s">
        <v>74</v>
      </c>
      <c r="D583" s="23"/>
      <c r="E583" s="23"/>
      <c r="F583" s="23"/>
      <c r="G583" s="23"/>
      <c r="H583" s="23"/>
      <c r="I583" s="23"/>
      <c r="J583" s="23"/>
      <c r="K583" s="23"/>
      <c r="L583" s="23"/>
      <c r="M583" s="36"/>
      <c r="N583" s="24">
        <f>SUM(N556:N582)</f>
        <v>4808</v>
      </c>
      <c r="O583" s="25" t="str">
        <f>IF(SUM(O556:O582)&gt;100,"－",SUM(O556:O582))</f>
        <v>－</v>
      </c>
      <c r="P583" s="25" t="str">
        <f>IF(SUM(P556:P582)&gt;100,"－",SUM(P556:P582))</f>
        <v>－</v>
      </c>
    </row>
    <row r="584" spans="3:16" ht="15" customHeight="1">
      <c r="C584" s="30"/>
      <c r="D584" s="30"/>
      <c r="E584" s="30"/>
      <c r="F584" s="30"/>
      <c r="G584" s="30"/>
      <c r="H584" s="30"/>
      <c r="I584" s="30"/>
      <c r="J584" s="30"/>
      <c r="K584" s="30"/>
      <c r="L584" s="30"/>
      <c r="M584" s="30"/>
      <c r="N584" s="31"/>
      <c r="O584" s="32"/>
      <c r="P584" s="32"/>
    </row>
    <row r="585" spans="2:12" ht="15" customHeight="1">
      <c r="B585" s="1" t="s">
        <v>356</v>
      </c>
      <c r="L585" s="1"/>
    </row>
    <row r="586" spans="3:16" ht="12" customHeight="1">
      <c r="C586" s="4"/>
      <c r="D586" s="5"/>
      <c r="E586" s="5"/>
      <c r="F586" s="5"/>
      <c r="G586" s="5"/>
      <c r="H586" s="5"/>
      <c r="I586" s="5"/>
      <c r="J586" s="5"/>
      <c r="K586" s="5"/>
      <c r="L586" s="5"/>
      <c r="M586" s="5"/>
      <c r="N586" s="6" t="s">
        <v>56</v>
      </c>
      <c r="O586" s="6" t="s">
        <v>57</v>
      </c>
      <c r="P586" s="6" t="s">
        <v>57</v>
      </c>
    </row>
    <row r="587" spans="3:16" ht="12" customHeight="1">
      <c r="C587" s="7"/>
      <c r="D587" s="2"/>
      <c r="E587" s="2"/>
      <c r="F587" s="2"/>
      <c r="M587" s="2"/>
      <c r="N587" s="8"/>
      <c r="O587" s="8"/>
      <c r="P587" s="9" t="s">
        <v>58</v>
      </c>
    </row>
    <row r="588" spans="3:16" ht="12" customHeight="1">
      <c r="C588" s="10"/>
      <c r="D588" s="11"/>
      <c r="E588" s="11"/>
      <c r="F588" s="11"/>
      <c r="G588" s="11"/>
      <c r="H588" s="11"/>
      <c r="I588" s="11"/>
      <c r="J588" s="11"/>
      <c r="K588" s="11"/>
      <c r="L588" s="11"/>
      <c r="M588" s="11"/>
      <c r="N588" s="12"/>
      <c r="O588" s="13">
        <f>$O$8</f>
        <v>1605</v>
      </c>
      <c r="P588" s="13">
        <f>O588-N598</f>
        <v>1518</v>
      </c>
    </row>
    <row r="589" spans="3:16" ht="15" customHeight="1">
      <c r="C589" s="7" t="s">
        <v>357</v>
      </c>
      <c r="D589" s="2"/>
      <c r="E589" s="2"/>
      <c r="F589" s="2"/>
      <c r="M589" s="31"/>
      <c r="N589" s="14">
        <v>527</v>
      </c>
      <c r="O589" s="15">
        <f aca="true" t="shared" si="36" ref="O589:P597">$N589/O$588*100</f>
        <v>32.834890965732086</v>
      </c>
      <c r="P589" s="15">
        <f t="shared" si="36"/>
        <v>34.7167325428195</v>
      </c>
    </row>
    <row r="590" spans="3:16" ht="15" customHeight="1">
      <c r="C590" s="7" t="s">
        <v>358</v>
      </c>
      <c r="D590" s="2"/>
      <c r="E590" s="2"/>
      <c r="F590" s="2"/>
      <c r="M590" s="2"/>
      <c r="N590" s="17">
        <v>669</v>
      </c>
      <c r="O590" s="18">
        <f t="shared" si="36"/>
        <v>41.6822429906542</v>
      </c>
      <c r="P590" s="18">
        <f t="shared" si="36"/>
        <v>44.07114624505929</v>
      </c>
    </row>
    <row r="591" spans="3:16" ht="15" customHeight="1">
      <c r="C591" s="7" t="s">
        <v>359</v>
      </c>
      <c r="D591" s="2"/>
      <c r="E591" s="2"/>
      <c r="F591" s="2"/>
      <c r="M591" s="2"/>
      <c r="N591" s="17">
        <v>517</v>
      </c>
      <c r="O591" s="18">
        <f t="shared" si="36"/>
        <v>32.21183800623053</v>
      </c>
      <c r="P591" s="18">
        <f t="shared" si="36"/>
        <v>34.05797101449276</v>
      </c>
    </row>
    <row r="592" spans="3:16" ht="15" customHeight="1">
      <c r="C592" s="7" t="s">
        <v>360</v>
      </c>
      <c r="D592" s="2"/>
      <c r="E592" s="2"/>
      <c r="F592" s="2"/>
      <c r="M592" s="2"/>
      <c r="N592" s="17">
        <v>282</v>
      </c>
      <c r="O592" s="18">
        <f t="shared" si="36"/>
        <v>17.570093457943926</v>
      </c>
      <c r="P592" s="18">
        <f t="shared" si="36"/>
        <v>18.57707509881423</v>
      </c>
    </row>
    <row r="593" spans="3:16" ht="15" customHeight="1">
      <c r="C593" s="7" t="s">
        <v>361</v>
      </c>
      <c r="D593" s="2"/>
      <c r="E593" s="2"/>
      <c r="F593" s="2"/>
      <c r="M593" s="2"/>
      <c r="N593" s="17">
        <v>184</v>
      </c>
      <c r="O593" s="18">
        <f t="shared" si="36"/>
        <v>11.46417445482866</v>
      </c>
      <c r="P593" s="18">
        <f t="shared" si="36"/>
        <v>12.121212121212121</v>
      </c>
    </row>
    <row r="594" spans="3:16" ht="15" customHeight="1">
      <c r="C594" s="7" t="s">
        <v>362</v>
      </c>
      <c r="D594" s="2"/>
      <c r="E594" s="2"/>
      <c r="F594" s="2"/>
      <c r="M594" s="2"/>
      <c r="N594" s="17">
        <v>263</v>
      </c>
      <c r="O594" s="18">
        <f t="shared" si="36"/>
        <v>16.386292834890966</v>
      </c>
      <c r="P594" s="18">
        <f t="shared" si="36"/>
        <v>17.32542819499341</v>
      </c>
    </row>
    <row r="595" spans="3:16" ht="15" customHeight="1">
      <c r="C595" s="7" t="s">
        <v>363</v>
      </c>
      <c r="D595" s="2"/>
      <c r="E595" s="2"/>
      <c r="F595" s="2"/>
      <c r="M595" s="2"/>
      <c r="N595" s="17">
        <v>167</v>
      </c>
      <c r="O595" s="18">
        <f t="shared" si="36"/>
        <v>10.404984423676012</v>
      </c>
      <c r="P595" s="18">
        <f t="shared" si="36"/>
        <v>11.001317523056652</v>
      </c>
    </row>
    <row r="596" spans="3:16" ht="15" customHeight="1">
      <c r="C596" s="7" t="s">
        <v>364</v>
      </c>
      <c r="D596" s="2"/>
      <c r="E596" s="2"/>
      <c r="F596" s="2"/>
      <c r="M596" s="2"/>
      <c r="N596" s="17">
        <v>235</v>
      </c>
      <c r="O596" s="18">
        <f t="shared" si="36"/>
        <v>14.641744548286603</v>
      </c>
      <c r="P596" s="18">
        <f t="shared" si="36"/>
        <v>15.480895915678525</v>
      </c>
    </row>
    <row r="597" spans="3:16" ht="15" customHeight="1">
      <c r="C597" s="7" t="s">
        <v>365</v>
      </c>
      <c r="D597" s="2"/>
      <c r="E597" s="2"/>
      <c r="F597" s="2"/>
      <c r="M597" s="2"/>
      <c r="N597" s="17">
        <v>29</v>
      </c>
      <c r="O597" s="18">
        <f t="shared" si="36"/>
        <v>1.8068535825545171</v>
      </c>
      <c r="P597" s="18">
        <f t="shared" si="36"/>
        <v>1.9104084321475625</v>
      </c>
    </row>
    <row r="598" spans="3:16" ht="15" customHeight="1">
      <c r="C598" s="10" t="s">
        <v>72</v>
      </c>
      <c r="D598" s="11"/>
      <c r="E598" s="11"/>
      <c r="F598" s="11"/>
      <c r="G598" s="11"/>
      <c r="H598" s="11"/>
      <c r="I598" s="11"/>
      <c r="J598" s="11"/>
      <c r="K598" s="11"/>
      <c r="L598" s="11"/>
      <c r="M598" s="11"/>
      <c r="N598" s="17">
        <v>87</v>
      </c>
      <c r="O598" s="18">
        <f>$N598/O$588*100</f>
        <v>5.420560747663552</v>
      </c>
      <c r="P598" s="39" t="s">
        <v>172</v>
      </c>
    </row>
    <row r="599" spans="3:16" ht="15" customHeight="1">
      <c r="C599" s="22" t="s">
        <v>74</v>
      </c>
      <c r="D599" s="23"/>
      <c r="E599" s="23"/>
      <c r="F599" s="23"/>
      <c r="G599" s="23"/>
      <c r="H599" s="23"/>
      <c r="I599" s="23"/>
      <c r="J599" s="23"/>
      <c r="K599" s="23"/>
      <c r="L599" s="23"/>
      <c r="M599" s="23"/>
      <c r="N599" s="24">
        <f>SUM(N589:N598)</f>
        <v>2960</v>
      </c>
      <c r="O599" s="25" t="str">
        <f>IF(SUM(O589:O598)&gt;100,"－",SUM(O589:O598))</f>
        <v>－</v>
      </c>
      <c r="P599" s="25" t="str">
        <f>IF(SUM(P589:P598)&gt;100,"－",SUM(P589:P598))</f>
        <v>－</v>
      </c>
    </row>
    <row r="600" spans="3:16" ht="15" customHeight="1">
      <c r="C600" s="30"/>
      <c r="D600" s="30"/>
      <c r="E600" s="30"/>
      <c r="F600" s="30"/>
      <c r="G600" s="30"/>
      <c r="H600" s="30"/>
      <c r="I600" s="30"/>
      <c r="J600" s="30"/>
      <c r="K600" s="30"/>
      <c r="L600" s="30"/>
      <c r="M600" s="30"/>
      <c r="N600" s="31"/>
      <c r="O600" s="32"/>
      <c r="P600" s="32"/>
    </row>
    <row r="601" spans="2:12" ht="15" customHeight="1">
      <c r="B601" s="1" t="s">
        <v>366</v>
      </c>
      <c r="L601" s="1"/>
    </row>
    <row r="602" spans="3:16" ht="12" customHeight="1">
      <c r="C602" s="4"/>
      <c r="D602" s="5"/>
      <c r="E602" s="5"/>
      <c r="F602" s="5"/>
      <c r="G602" s="5"/>
      <c r="H602" s="5"/>
      <c r="I602" s="5"/>
      <c r="J602" s="5"/>
      <c r="K602" s="5"/>
      <c r="L602" s="5"/>
      <c r="M602" s="5"/>
      <c r="N602" s="6" t="s">
        <v>56</v>
      </c>
      <c r="O602" s="6" t="s">
        <v>57</v>
      </c>
      <c r="P602" s="6" t="s">
        <v>57</v>
      </c>
    </row>
    <row r="603" spans="3:16" ht="12" customHeight="1">
      <c r="C603" s="7"/>
      <c r="D603" s="2"/>
      <c r="E603" s="2"/>
      <c r="F603" s="2"/>
      <c r="M603" s="2"/>
      <c r="N603" s="8"/>
      <c r="O603" s="8"/>
      <c r="P603" s="9" t="s">
        <v>58</v>
      </c>
    </row>
    <row r="604" spans="3:16" ht="12" customHeight="1">
      <c r="C604" s="10"/>
      <c r="D604" s="11"/>
      <c r="E604" s="11"/>
      <c r="F604" s="11"/>
      <c r="G604" s="11"/>
      <c r="H604" s="11"/>
      <c r="I604" s="11"/>
      <c r="J604" s="11"/>
      <c r="K604" s="11"/>
      <c r="L604" s="11"/>
      <c r="M604" s="11"/>
      <c r="N604" s="12"/>
      <c r="O604" s="13">
        <f>$O$8</f>
        <v>1605</v>
      </c>
      <c r="P604" s="13">
        <f>O604-N615</f>
        <v>1557</v>
      </c>
    </row>
    <row r="605" spans="3:16" ht="15" customHeight="1">
      <c r="C605" s="7" t="s">
        <v>367</v>
      </c>
      <c r="D605" s="2"/>
      <c r="E605" s="2"/>
      <c r="F605" s="2"/>
      <c r="M605" s="31"/>
      <c r="N605" s="14">
        <v>1394</v>
      </c>
      <c r="O605" s="15">
        <f>$N605/O$604*100</f>
        <v>86.85358255451715</v>
      </c>
      <c r="P605" s="15">
        <f>$N605/P$604*100</f>
        <v>89.53114964675657</v>
      </c>
    </row>
    <row r="606" spans="3:16" ht="15" customHeight="1">
      <c r="C606" s="7" t="s">
        <v>368</v>
      </c>
      <c r="D606" s="2"/>
      <c r="E606" s="2"/>
      <c r="F606" s="2"/>
      <c r="M606" s="2"/>
      <c r="N606" s="17">
        <v>861</v>
      </c>
      <c r="O606" s="18">
        <f>$N606/O$604*100</f>
        <v>53.64485981308411</v>
      </c>
      <c r="P606" s="18">
        <f>$N606/P$604*100</f>
        <v>55.29865125240848</v>
      </c>
    </row>
    <row r="607" spans="3:16" ht="15" customHeight="1">
      <c r="C607" s="7" t="s">
        <v>369</v>
      </c>
      <c r="D607" s="2"/>
      <c r="E607" s="2"/>
      <c r="F607" s="2"/>
      <c r="M607" s="2"/>
      <c r="N607" s="17">
        <v>225</v>
      </c>
      <c r="O607" s="18">
        <f aca="true" t="shared" si="37" ref="O607:P615">$N607/O$604*100</f>
        <v>14.018691588785046</v>
      </c>
      <c r="P607" s="18">
        <f t="shared" si="37"/>
        <v>14.450867052023122</v>
      </c>
    </row>
    <row r="608" spans="3:16" ht="15" customHeight="1">
      <c r="C608" s="7" t="s">
        <v>370</v>
      </c>
      <c r="D608" s="2"/>
      <c r="E608" s="2"/>
      <c r="F608" s="2"/>
      <c r="M608" s="2"/>
      <c r="N608" s="17">
        <v>33</v>
      </c>
      <c r="O608" s="18">
        <f t="shared" si="37"/>
        <v>2.0560747663551404</v>
      </c>
      <c r="P608" s="18">
        <f t="shared" si="37"/>
        <v>2.119460500963391</v>
      </c>
    </row>
    <row r="609" spans="3:16" ht="15" customHeight="1">
      <c r="C609" s="7" t="s">
        <v>371</v>
      </c>
      <c r="D609" s="2"/>
      <c r="E609" s="2"/>
      <c r="F609" s="2"/>
      <c r="M609" s="2"/>
      <c r="N609" s="17">
        <v>23</v>
      </c>
      <c r="O609" s="18">
        <f t="shared" si="37"/>
        <v>1.4330218068535825</v>
      </c>
      <c r="P609" s="18">
        <f t="shared" si="37"/>
        <v>1.477199743095697</v>
      </c>
    </row>
    <row r="610" spans="3:16" ht="15" customHeight="1">
      <c r="C610" s="7" t="s">
        <v>372</v>
      </c>
      <c r="D610" s="2"/>
      <c r="E610" s="2"/>
      <c r="F610" s="2"/>
      <c r="M610" s="2"/>
      <c r="N610" s="17">
        <v>94</v>
      </c>
      <c r="O610" s="18">
        <f t="shared" si="37"/>
        <v>5.8566978193146415</v>
      </c>
      <c r="P610" s="18">
        <f t="shared" si="37"/>
        <v>6.0372511239563265</v>
      </c>
    </row>
    <row r="611" spans="3:16" ht="15" customHeight="1">
      <c r="C611" s="7" t="s">
        <v>373</v>
      </c>
      <c r="D611" s="2"/>
      <c r="E611" s="2"/>
      <c r="F611" s="2"/>
      <c r="M611" s="2"/>
      <c r="N611" s="17">
        <v>36</v>
      </c>
      <c r="O611" s="18">
        <f t="shared" si="37"/>
        <v>2.2429906542056073</v>
      </c>
      <c r="P611" s="18">
        <f t="shared" si="37"/>
        <v>2.312138728323699</v>
      </c>
    </row>
    <row r="612" spans="3:16" ht="15" customHeight="1">
      <c r="C612" s="7" t="s">
        <v>374</v>
      </c>
      <c r="D612" s="2"/>
      <c r="E612" s="2"/>
      <c r="F612" s="2"/>
      <c r="M612" s="2"/>
      <c r="N612" s="17">
        <v>10</v>
      </c>
      <c r="O612" s="18">
        <f t="shared" si="37"/>
        <v>0.6230529595015576</v>
      </c>
      <c r="P612" s="18">
        <f t="shared" si="37"/>
        <v>0.6422607578676942</v>
      </c>
    </row>
    <row r="613" spans="3:16" ht="15" customHeight="1">
      <c r="C613" s="7" t="s">
        <v>375</v>
      </c>
      <c r="D613" s="2"/>
      <c r="E613" s="2"/>
      <c r="F613" s="2"/>
      <c r="M613" s="2"/>
      <c r="N613" s="17">
        <v>38</v>
      </c>
      <c r="O613" s="18">
        <f t="shared" si="37"/>
        <v>2.3676012461059193</v>
      </c>
      <c r="P613" s="18">
        <f t="shared" si="37"/>
        <v>2.440590879897238</v>
      </c>
    </row>
    <row r="614" spans="3:16" ht="15" customHeight="1">
      <c r="C614" s="7" t="s">
        <v>376</v>
      </c>
      <c r="D614" s="2"/>
      <c r="E614" s="2"/>
      <c r="F614" s="2"/>
      <c r="M614" s="2"/>
      <c r="N614" s="17">
        <v>78</v>
      </c>
      <c r="O614" s="18">
        <f t="shared" si="37"/>
        <v>4.859813084112149</v>
      </c>
      <c r="P614" s="18">
        <f t="shared" si="37"/>
        <v>5.009633911368015</v>
      </c>
    </row>
    <row r="615" spans="3:16" ht="15" customHeight="1">
      <c r="C615" s="10" t="s">
        <v>72</v>
      </c>
      <c r="D615" s="11"/>
      <c r="E615" s="11"/>
      <c r="F615" s="11"/>
      <c r="G615" s="11"/>
      <c r="H615" s="11"/>
      <c r="I615" s="11"/>
      <c r="J615" s="11"/>
      <c r="K615" s="11"/>
      <c r="L615" s="11"/>
      <c r="M615" s="11"/>
      <c r="N615" s="17">
        <v>48</v>
      </c>
      <c r="O615" s="18">
        <f t="shared" si="37"/>
        <v>2.990654205607477</v>
      </c>
      <c r="P615" s="39" t="s">
        <v>172</v>
      </c>
    </row>
    <row r="616" spans="3:16" ht="15" customHeight="1">
      <c r="C616" s="22" t="s">
        <v>74</v>
      </c>
      <c r="D616" s="23"/>
      <c r="E616" s="23"/>
      <c r="F616" s="23"/>
      <c r="G616" s="23"/>
      <c r="H616" s="23"/>
      <c r="I616" s="23"/>
      <c r="J616" s="23"/>
      <c r="K616" s="23"/>
      <c r="L616" s="23"/>
      <c r="M616" s="23"/>
      <c r="N616" s="24">
        <f>SUM(N605:N615)</f>
        <v>2840</v>
      </c>
      <c r="O616" s="25" t="str">
        <f>IF(SUM(O605:O615)&gt;100,"－",SUM(O605:O615))</f>
        <v>－</v>
      </c>
      <c r="P616" s="25" t="str">
        <f>IF(SUM(P605:P615)&gt;100,"－",SUM(P605:P615))</f>
        <v>－</v>
      </c>
    </row>
    <row r="617" spans="3:16" ht="15" customHeight="1">
      <c r="C617" s="30"/>
      <c r="D617" s="30"/>
      <c r="E617" s="30"/>
      <c r="F617" s="30"/>
      <c r="G617" s="30"/>
      <c r="H617" s="30"/>
      <c r="I617" s="30"/>
      <c r="J617" s="30"/>
      <c r="K617" s="30"/>
      <c r="L617" s="30"/>
      <c r="M617" s="30"/>
      <c r="N617" s="31"/>
      <c r="O617" s="32"/>
      <c r="P617" s="32"/>
    </row>
    <row r="618" spans="2:12" ht="15" customHeight="1">
      <c r="B618" s="1" t="s">
        <v>377</v>
      </c>
      <c r="L618" s="1"/>
    </row>
    <row r="619" spans="3:16" ht="12" customHeight="1">
      <c r="C619" s="4"/>
      <c r="D619" s="5"/>
      <c r="E619" s="5"/>
      <c r="F619" s="5"/>
      <c r="G619" s="5"/>
      <c r="H619" s="5"/>
      <c r="I619" s="5"/>
      <c r="J619" s="5"/>
      <c r="K619" s="5"/>
      <c r="L619" s="5"/>
      <c r="M619" s="5"/>
      <c r="N619" s="6" t="s">
        <v>56</v>
      </c>
      <c r="O619" s="6" t="s">
        <v>57</v>
      </c>
      <c r="P619" s="6" t="s">
        <v>57</v>
      </c>
    </row>
    <row r="620" spans="3:16" ht="12" customHeight="1">
      <c r="C620" s="7"/>
      <c r="D620" s="2"/>
      <c r="E620" s="2"/>
      <c r="F620" s="2"/>
      <c r="M620" s="2"/>
      <c r="N620" s="8"/>
      <c r="O620" s="8"/>
      <c r="P620" s="9" t="s">
        <v>58</v>
      </c>
    </row>
    <row r="621" spans="3:16" ht="12" customHeight="1">
      <c r="C621" s="10"/>
      <c r="D621" s="11"/>
      <c r="E621" s="11"/>
      <c r="F621" s="11"/>
      <c r="G621" s="11"/>
      <c r="H621" s="11"/>
      <c r="I621" s="11"/>
      <c r="J621" s="11"/>
      <c r="K621" s="11"/>
      <c r="L621" s="11"/>
      <c r="M621" s="11"/>
      <c r="N621" s="12"/>
      <c r="O621" s="13">
        <f>$O$8</f>
        <v>1605</v>
      </c>
      <c r="P621" s="13">
        <f>O621-N626</f>
        <v>1526</v>
      </c>
    </row>
    <row r="622" spans="3:16" ht="15" customHeight="1">
      <c r="C622" s="7" t="s">
        <v>378</v>
      </c>
      <c r="D622" s="2"/>
      <c r="E622" s="2"/>
      <c r="F622" s="2"/>
      <c r="M622" s="31"/>
      <c r="N622" s="14">
        <v>1033</v>
      </c>
      <c r="O622" s="18">
        <f>$N622/O$621*100</f>
        <v>64.3613707165109</v>
      </c>
      <c r="P622" s="18">
        <f>$N622/P$621*100</f>
        <v>67.69331585845347</v>
      </c>
    </row>
    <row r="623" spans="3:16" ht="15" customHeight="1">
      <c r="C623" s="7" t="s">
        <v>379</v>
      </c>
      <c r="D623" s="2"/>
      <c r="E623" s="2"/>
      <c r="F623" s="2"/>
      <c r="M623" s="2"/>
      <c r="N623" s="17">
        <v>300</v>
      </c>
      <c r="O623" s="18">
        <f>$N623/O$621*100</f>
        <v>18.69158878504673</v>
      </c>
      <c r="P623" s="18">
        <f>$N623/P$621*100</f>
        <v>19.65923984272608</v>
      </c>
    </row>
    <row r="624" spans="3:16" ht="15" customHeight="1">
      <c r="C624" s="7" t="s">
        <v>380</v>
      </c>
      <c r="D624" s="2"/>
      <c r="E624" s="2"/>
      <c r="F624" s="2"/>
      <c r="M624" s="2"/>
      <c r="N624" s="17">
        <v>52</v>
      </c>
      <c r="O624" s="18">
        <f aca="true" t="shared" si="38" ref="O624:P626">$N624/O$621*100</f>
        <v>3.2398753894081</v>
      </c>
      <c r="P624" s="18">
        <f t="shared" si="38"/>
        <v>3.4076015727391877</v>
      </c>
    </row>
    <row r="625" spans="3:16" ht="15" customHeight="1">
      <c r="C625" s="7" t="s">
        <v>381</v>
      </c>
      <c r="D625" s="2"/>
      <c r="E625" s="2"/>
      <c r="F625" s="2"/>
      <c r="M625" s="2"/>
      <c r="N625" s="17">
        <v>143</v>
      </c>
      <c r="O625" s="18">
        <f t="shared" si="38"/>
        <v>8.909657320872274</v>
      </c>
      <c r="P625" s="18">
        <f t="shared" si="38"/>
        <v>9.370904325032765</v>
      </c>
    </row>
    <row r="626" spans="3:16" ht="15" customHeight="1">
      <c r="C626" s="10" t="s">
        <v>72</v>
      </c>
      <c r="D626" s="11"/>
      <c r="E626" s="11"/>
      <c r="F626" s="11"/>
      <c r="G626" s="11"/>
      <c r="H626" s="11"/>
      <c r="I626" s="11"/>
      <c r="J626" s="11"/>
      <c r="K626" s="11"/>
      <c r="L626" s="11"/>
      <c r="M626" s="11"/>
      <c r="N626" s="17">
        <v>79</v>
      </c>
      <c r="O626" s="18">
        <f t="shared" si="38"/>
        <v>4.922118380062305</v>
      </c>
      <c r="P626" s="39" t="s">
        <v>172</v>
      </c>
    </row>
    <row r="627" spans="3:16" ht="15" customHeight="1">
      <c r="C627" s="22" t="s">
        <v>74</v>
      </c>
      <c r="D627" s="23"/>
      <c r="E627" s="23"/>
      <c r="F627" s="23"/>
      <c r="G627" s="23"/>
      <c r="H627" s="23"/>
      <c r="I627" s="23"/>
      <c r="J627" s="23"/>
      <c r="K627" s="23"/>
      <c r="L627" s="23"/>
      <c r="M627" s="23"/>
      <c r="N627" s="24">
        <f>SUM(N622:N626)</f>
        <v>1607</v>
      </c>
      <c r="O627" s="25" t="str">
        <f>IF(SUM(O622:O626)&gt;100,"－",SUM(O622:O626))</f>
        <v>－</v>
      </c>
      <c r="P627" s="25" t="str">
        <f>IF(SUM(P622:P626)&gt;100,"－",SUM(P622:P626))</f>
        <v>－</v>
      </c>
    </row>
    <row r="628" spans="3:16" ht="15" customHeight="1">
      <c r="C628" s="30"/>
      <c r="D628" s="30"/>
      <c r="E628" s="30"/>
      <c r="F628" s="30"/>
      <c r="G628" s="30"/>
      <c r="H628" s="30"/>
      <c r="I628" s="30"/>
      <c r="J628" s="30"/>
      <c r="K628" s="30"/>
      <c r="L628" s="30"/>
      <c r="M628" s="30"/>
      <c r="N628" s="31"/>
      <c r="O628" s="32"/>
      <c r="P628" s="32"/>
    </row>
    <row r="629" spans="2:13" ht="15" customHeight="1">
      <c r="B629" s="3" t="s">
        <v>382</v>
      </c>
      <c r="M629" s="2"/>
    </row>
    <row r="630" spans="2:12" ht="15" customHeight="1">
      <c r="B630" s="40" t="s">
        <v>383</v>
      </c>
      <c r="L630" s="1"/>
    </row>
    <row r="631" spans="3:16" ht="12" customHeight="1">
      <c r="C631" s="4"/>
      <c r="D631" s="5"/>
      <c r="E631" s="5"/>
      <c r="F631" s="5"/>
      <c r="G631" s="5"/>
      <c r="H631" s="5"/>
      <c r="I631" s="5"/>
      <c r="J631" s="5"/>
      <c r="K631" s="5"/>
      <c r="L631" s="5"/>
      <c r="M631" s="5"/>
      <c r="N631" s="6" t="s">
        <v>56</v>
      </c>
      <c r="O631" s="6" t="s">
        <v>57</v>
      </c>
      <c r="P631" s="6" t="s">
        <v>57</v>
      </c>
    </row>
    <row r="632" spans="3:16" ht="12" customHeight="1">
      <c r="C632" s="7"/>
      <c r="D632" s="2"/>
      <c r="E632" s="2"/>
      <c r="F632" s="2"/>
      <c r="M632" s="2"/>
      <c r="N632" s="8"/>
      <c r="O632" s="8"/>
      <c r="P632" s="9" t="s">
        <v>58</v>
      </c>
    </row>
    <row r="633" spans="3:16" ht="12" customHeight="1">
      <c r="C633" s="10"/>
      <c r="D633" s="11"/>
      <c r="E633" s="11"/>
      <c r="F633" s="11"/>
      <c r="G633" s="11"/>
      <c r="H633" s="11"/>
      <c r="I633" s="11"/>
      <c r="J633" s="11"/>
      <c r="K633" s="11"/>
      <c r="L633" s="11"/>
      <c r="M633" s="11"/>
      <c r="N633" s="12"/>
      <c r="O633" s="13">
        <f>$O$8</f>
        <v>1605</v>
      </c>
      <c r="P633" s="13">
        <f>O633-N639</f>
        <v>1581</v>
      </c>
    </row>
    <row r="634" spans="3:16" ht="15" customHeight="1">
      <c r="C634" s="7" t="s">
        <v>384</v>
      </c>
      <c r="D634" s="2"/>
      <c r="E634" s="2"/>
      <c r="F634" s="2"/>
      <c r="M634" s="31"/>
      <c r="N634" s="14">
        <v>149</v>
      </c>
      <c r="O634" s="18">
        <f>$N634/O$633*100</f>
        <v>9.283489096573208</v>
      </c>
      <c r="P634" s="18">
        <f>$N634/P$633*100</f>
        <v>9.424414927261227</v>
      </c>
    </row>
    <row r="635" spans="3:16" ht="15" customHeight="1">
      <c r="C635" s="7" t="s">
        <v>385</v>
      </c>
      <c r="D635" s="2"/>
      <c r="E635" s="2"/>
      <c r="F635" s="2"/>
      <c r="M635" s="2"/>
      <c r="N635" s="17">
        <v>240</v>
      </c>
      <c r="O635" s="18">
        <f>$N635/O$633*100</f>
        <v>14.953271028037381</v>
      </c>
      <c r="P635" s="18">
        <f>$N635/P$633*100</f>
        <v>15.180265654648956</v>
      </c>
    </row>
    <row r="636" spans="3:16" ht="15" customHeight="1">
      <c r="C636" s="7" t="s">
        <v>386</v>
      </c>
      <c r="D636" s="2"/>
      <c r="E636" s="2"/>
      <c r="F636" s="2"/>
      <c r="M636" s="2"/>
      <c r="N636" s="17">
        <v>89</v>
      </c>
      <c r="O636" s="18">
        <f aca="true" t="shared" si="39" ref="O636:P638">$N636/O$633*100</f>
        <v>5.545171339563863</v>
      </c>
      <c r="P636" s="18">
        <f t="shared" si="39"/>
        <v>5.629348513598988</v>
      </c>
    </row>
    <row r="637" spans="3:16" ht="15" customHeight="1">
      <c r="C637" s="7" t="s">
        <v>387</v>
      </c>
      <c r="D637" s="2"/>
      <c r="E637" s="2"/>
      <c r="F637" s="2"/>
      <c r="M637" s="2"/>
      <c r="N637" s="17">
        <v>667</v>
      </c>
      <c r="O637" s="18">
        <f t="shared" si="39"/>
        <v>41.557632398753896</v>
      </c>
      <c r="P637" s="18">
        <f t="shared" si="39"/>
        <v>42.188488298545224</v>
      </c>
    </row>
    <row r="638" spans="3:16" ht="15" customHeight="1">
      <c r="C638" s="7" t="s">
        <v>388</v>
      </c>
      <c r="D638" s="2"/>
      <c r="E638" s="2"/>
      <c r="F638" s="2"/>
      <c r="M638" s="2"/>
      <c r="N638" s="17">
        <v>436</v>
      </c>
      <c r="O638" s="18">
        <f t="shared" si="39"/>
        <v>27.165109034267914</v>
      </c>
      <c r="P638" s="18">
        <f t="shared" si="39"/>
        <v>27.5774826059456</v>
      </c>
    </row>
    <row r="639" spans="3:16" ht="15" customHeight="1">
      <c r="C639" s="10" t="s">
        <v>72</v>
      </c>
      <c r="D639" s="11"/>
      <c r="E639" s="11"/>
      <c r="F639" s="11"/>
      <c r="G639" s="11"/>
      <c r="H639" s="11"/>
      <c r="I639" s="11"/>
      <c r="J639" s="11"/>
      <c r="K639" s="11"/>
      <c r="L639" s="11"/>
      <c r="M639" s="11"/>
      <c r="N639" s="17">
        <v>24</v>
      </c>
      <c r="O639" s="18">
        <f>$N639/O$633*100</f>
        <v>1.4953271028037385</v>
      </c>
      <c r="P639" s="39" t="s">
        <v>172</v>
      </c>
    </row>
    <row r="640" spans="3:16" ht="15" customHeight="1">
      <c r="C640" s="22" t="s">
        <v>74</v>
      </c>
      <c r="D640" s="23"/>
      <c r="E640" s="23"/>
      <c r="F640" s="23"/>
      <c r="G640" s="23"/>
      <c r="H640" s="23"/>
      <c r="I640" s="23"/>
      <c r="J640" s="23"/>
      <c r="K640" s="23"/>
      <c r="L640" s="23"/>
      <c r="M640" s="23"/>
      <c r="N640" s="24">
        <f>SUM(N634:N639)</f>
        <v>1605</v>
      </c>
      <c r="O640" s="25">
        <f>IF(SUM(O634:O639)&gt;100,"－",SUM(O634:O639))</f>
        <v>100</v>
      </c>
      <c r="P640" s="25">
        <f>IF(SUM(P634:P639)&gt;100,"－",SUM(P634:P639))</f>
        <v>100</v>
      </c>
    </row>
    <row r="641" spans="3:16" ht="15" customHeight="1">
      <c r="C641" s="30"/>
      <c r="D641" s="30"/>
      <c r="E641" s="30"/>
      <c r="F641" s="30"/>
      <c r="G641" s="30"/>
      <c r="H641" s="30"/>
      <c r="I641" s="30"/>
      <c r="J641" s="30"/>
      <c r="K641" s="30"/>
      <c r="L641" s="30"/>
      <c r="M641" s="30"/>
      <c r="N641" s="31"/>
      <c r="O641" s="32"/>
      <c r="P641" s="32"/>
    </row>
    <row r="642" spans="2:13" ht="15" customHeight="1">
      <c r="B642" s="3" t="s">
        <v>389</v>
      </c>
      <c r="M642" s="2"/>
    </row>
    <row r="643" spans="2:12" ht="15" customHeight="1">
      <c r="B643" s="40" t="s">
        <v>390</v>
      </c>
      <c r="L643" s="1"/>
    </row>
    <row r="644" spans="3:16" ht="12" customHeight="1">
      <c r="C644" s="4"/>
      <c r="D644" s="5"/>
      <c r="E644" s="5"/>
      <c r="F644" s="5"/>
      <c r="G644" s="5"/>
      <c r="H644" s="5"/>
      <c r="I644" s="5"/>
      <c r="J644" s="5"/>
      <c r="K644" s="5"/>
      <c r="L644" s="5"/>
      <c r="M644" s="5"/>
      <c r="N644" s="6" t="s">
        <v>56</v>
      </c>
      <c r="O644" s="6" t="s">
        <v>57</v>
      </c>
      <c r="P644" s="6" t="s">
        <v>57</v>
      </c>
    </row>
    <row r="645" spans="3:16" ht="12" customHeight="1">
      <c r="C645" s="7"/>
      <c r="D645" s="2"/>
      <c r="E645" s="2"/>
      <c r="F645" s="2"/>
      <c r="M645" s="2"/>
      <c r="N645" s="8"/>
      <c r="O645" s="8"/>
      <c r="P645" s="9" t="s">
        <v>58</v>
      </c>
    </row>
    <row r="646" spans="3:16" ht="12" customHeight="1">
      <c r="C646" s="10"/>
      <c r="D646" s="11"/>
      <c r="E646" s="11"/>
      <c r="F646" s="11"/>
      <c r="G646" s="11"/>
      <c r="H646" s="11"/>
      <c r="I646" s="11"/>
      <c r="J646" s="11"/>
      <c r="K646" s="11"/>
      <c r="L646" s="11"/>
      <c r="M646" s="11"/>
      <c r="N646" s="12"/>
      <c r="O646" s="13">
        <f>$O$8</f>
        <v>1605</v>
      </c>
      <c r="P646" s="13">
        <f>O646-N650</f>
        <v>1588</v>
      </c>
    </row>
    <row r="647" spans="3:16" ht="15" customHeight="1">
      <c r="C647" s="7" t="s">
        <v>391</v>
      </c>
      <c r="D647" s="2"/>
      <c r="E647" s="2"/>
      <c r="F647" s="2"/>
      <c r="M647" s="31"/>
      <c r="N647" s="14">
        <v>538</v>
      </c>
      <c r="O647" s="18">
        <f aca="true" t="shared" si="40" ref="O647:P649">$N647/O$646*100</f>
        <v>33.5202492211838</v>
      </c>
      <c r="P647" s="18">
        <f t="shared" si="40"/>
        <v>33.87909319899244</v>
      </c>
    </row>
    <row r="648" spans="3:16" ht="15" customHeight="1">
      <c r="C648" s="7" t="s">
        <v>392</v>
      </c>
      <c r="D648" s="2"/>
      <c r="E648" s="2"/>
      <c r="F648" s="2"/>
      <c r="M648" s="2"/>
      <c r="N648" s="17">
        <v>609</v>
      </c>
      <c r="O648" s="18">
        <f t="shared" si="40"/>
        <v>37.94392523364486</v>
      </c>
      <c r="P648" s="18">
        <f t="shared" si="40"/>
        <v>38.350125944584384</v>
      </c>
    </row>
    <row r="649" spans="3:16" ht="15" customHeight="1">
      <c r="C649" s="7" t="s">
        <v>393</v>
      </c>
      <c r="D649" s="2"/>
      <c r="E649" s="2"/>
      <c r="F649" s="2"/>
      <c r="M649" s="2"/>
      <c r="N649" s="17">
        <v>441</v>
      </c>
      <c r="O649" s="18">
        <f t="shared" si="40"/>
        <v>27.476635514018692</v>
      </c>
      <c r="P649" s="18">
        <f t="shared" si="40"/>
        <v>27.770780856423173</v>
      </c>
    </row>
    <row r="650" spans="3:16" ht="15" customHeight="1">
      <c r="C650" s="10" t="s">
        <v>72</v>
      </c>
      <c r="D650" s="11"/>
      <c r="E650" s="11"/>
      <c r="F650" s="11"/>
      <c r="G650" s="11"/>
      <c r="H650" s="11"/>
      <c r="I650" s="11"/>
      <c r="J650" s="11"/>
      <c r="K650" s="11"/>
      <c r="L650" s="11"/>
      <c r="M650" s="11"/>
      <c r="N650" s="17">
        <v>17</v>
      </c>
      <c r="O650" s="18">
        <f>$N650/O$646*100</f>
        <v>1.0591900311526479</v>
      </c>
      <c r="P650" s="39" t="s">
        <v>172</v>
      </c>
    </row>
    <row r="651" spans="3:16" ht="15" customHeight="1">
      <c r="C651" s="22" t="s">
        <v>74</v>
      </c>
      <c r="D651" s="23"/>
      <c r="E651" s="23"/>
      <c r="F651" s="23"/>
      <c r="G651" s="23"/>
      <c r="H651" s="23"/>
      <c r="I651" s="23"/>
      <c r="J651" s="23"/>
      <c r="K651" s="23"/>
      <c r="L651" s="23"/>
      <c r="M651" s="23"/>
      <c r="N651" s="24">
        <f>SUM(N647:N650)</f>
        <v>1605</v>
      </c>
      <c r="O651" s="25">
        <f>IF(SUM(O647:O650)&gt;100,"－",SUM(O647:O650))</f>
        <v>100.00000000000001</v>
      </c>
      <c r="P651" s="25">
        <f>IF(SUM(P647:P650)&gt;100,"－",SUM(P647:P650))</f>
        <v>100</v>
      </c>
    </row>
    <row r="652" spans="3:16" ht="15" customHeight="1">
      <c r="C652" s="30"/>
      <c r="D652" s="30"/>
      <c r="E652" s="30"/>
      <c r="F652" s="30"/>
      <c r="G652" s="30"/>
      <c r="H652" s="30"/>
      <c r="I652" s="30"/>
      <c r="J652" s="30"/>
      <c r="K652" s="30"/>
      <c r="L652" s="30"/>
      <c r="M652" s="30"/>
      <c r="N652" s="31"/>
      <c r="O652" s="32"/>
      <c r="P652" s="32"/>
    </row>
    <row r="653" spans="2:12" ht="15" customHeight="1">
      <c r="B653" s="40" t="s">
        <v>613</v>
      </c>
      <c r="L653" s="1"/>
    </row>
    <row r="654" spans="3:16" ht="12" customHeight="1">
      <c r="C654" s="4"/>
      <c r="D654" s="5"/>
      <c r="E654" s="5"/>
      <c r="F654" s="5"/>
      <c r="G654" s="5"/>
      <c r="H654" s="5"/>
      <c r="I654" s="5"/>
      <c r="J654" s="5"/>
      <c r="K654" s="5"/>
      <c r="L654" s="5"/>
      <c r="M654" s="5"/>
      <c r="N654" s="6" t="s">
        <v>56</v>
      </c>
      <c r="O654" s="6" t="s">
        <v>57</v>
      </c>
      <c r="P654" s="6" t="s">
        <v>57</v>
      </c>
    </row>
    <row r="655" spans="3:16" ht="12" customHeight="1">
      <c r="C655" s="7"/>
      <c r="D655" s="2"/>
      <c r="E655" s="2"/>
      <c r="F655" s="2"/>
      <c r="M655" s="2"/>
      <c r="N655" s="8"/>
      <c r="O655" s="8"/>
      <c r="P655" s="9" t="s">
        <v>58</v>
      </c>
    </row>
    <row r="656" spans="3:16" ht="12" customHeight="1">
      <c r="C656" s="10"/>
      <c r="D656" s="11"/>
      <c r="E656" s="11"/>
      <c r="F656" s="11"/>
      <c r="G656" s="11"/>
      <c r="H656" s="11"/>
      <c r="I656" s="11"/>
      <c r="J656" s="11"/>
      <c r="K656" s="11"/>
      <c r="L656" s="11"/>
      <c r="M656" s="11"/>
      <c r="N656" s="12"/>
      <c r="O656" s="13">
        <f>$O$8</f>
        <v>1605</v>
      </c>
      <c r="P656" s="13">
        <f>O656-N662</f>
        <v>1558</v>
      </c>
    </row>
    <row r="657" spans="3:16" ht="15" customHeight="1">
      <c r="C657" s="7" t="s">
        <v>394</v>
      </c>
      <c r="D657" s="2"/>
      <c r="E657" s="2"/>
      <c r="F657" s="2"/>
      <c r="M657" s="31"/>
      <c r="N657" s="14">
        <v>396</v>
      </c>
      <c r="O657" s="18">
        <f>$N657/O$656*100</f>
        <v>24.67289719626168</v>
      </c>
      <c r="P657" s="18">
        <f>$N657/P$656*100</f>
        <v>25.41720154043646</v>
      </c>
    </row>
    <row r="658" spans="3:16" ht="15" customHeight="1">
      <c r="C658" s="7" t="s">
        <v>395</v>
      </c>
      <c r="D658" s="2"/>
      <c r="E658" s="2"/>
      <c r="F658" s="2"/>
      <c r="M658" s="2"/>
      <c r="N658" s="17">
        <v>293</v>
      </c>
      <c r="O658" s="18">
        <f>$N658/O$656*100</f>
        <v>18.255451713395637</v>
      </c>
      <c r="P658" s="18">
        <f>$N658/P$656*100</f>
        <v>18.806161745827985</v>
      </c>
    </row>
    <row r="659" spans="3:16" ht="15" customHeight="1">
      <c r="C659" s="7" t="s">
        <v>396</v>
      </c>
      <c r="D659" s="2"/>
      <c r="E659" s="2"/>
      <c r="F659" s="2"/>
      <c r="M659" s="2"/>
      <c r="N659" s="17">
        <v>662</v>
      </c>
      <c r="O659" s="18">
        <f aca="true" t="shared" si="41" ref="O659:P662">$N659/O$656*100</f>
        <v>41.24610591900312</v>
      </c>
      <c r="P659" s="18">
        <f t="shared" si="41"/>
        <v>42.49037227214377</v>
      </c>
    </row>
    <row r="660" spans="3:16" ht="15" customHeight="1">
      <c r="C660" s="7" t="s">
        <v>397</v>
      </c>
      <c r="D660" s="2"/>
      <c r="E660" s="2"/>
      <c r="F660" s="2"/>
      <c r="M660" s="2"/>
      <c r="N660" s="17">
        <v>189</v>
      </c>
      <c r="O660" s="18">
        <f t="shared" si="41"/>
        <v>11.775700934579438</v>
      </c>
      <c r="P660" s="18">
        <f t="shared" si="41"/>
        <v>12.130937098844672</v>
      </c>
    </row>
    <row r="661" spans="3:16" ht="15" customHeight="1">
      <c r="C661" s="7" t="s">
        <v>393</v>
      </c>
      <c r="D661" s="2"/>
      <c r="E661" s="2"/>
      <c r="F661" s="2"/>
      <c r="M661" s="2"/>
      <c r="N661" s="17">
        <v>430</v>
      </c>
      <c r="O661" s="18">
        <f t="shared" si="41"/>
        <v>26.791277258566975</v>
      </c>
      <c r="P661" s="18">
        <f t="shared" si="41"/>
        <v>27.599486521181</v>
      </c>
    </row>
    <row r="662" spans="3:16" ht="15" customHeight="1">
      <c r="C662" s="10" t="s">
        <v>72</v>
      </c>
      <c r="D662" s="11"/>
      <c r="E662" s="11"/>
      <c r="F662" s="11"/>
      <c r="G662" s="11"/>
      <c r="H662" s="11"/>
      <c r="I662" s="11"/>
      <c r="J662" s="11"/>
      <c r="K662" s="11"/>
      <c r="L662" s="11"/>
      <c r="M662" s="11"/>
      <c r="N662" s="17">
        <v>47</v>
      </c>
      <c r="O662" s="18">
        <f t="shared" si="41"/>
        <v>2.9283489096573208</v>
      </c>
      <c r="P662" s="39" t="s">
        <v>172</v>
      </c>
    </row>
    <row r="663" spans="3:16" ht="15" customHeight="1">
      <c r="C663" s="22" t="s">
        <v>74</v>
      </c>
      <c r="D663" s="23"/>
      <c r="E663" s="23"/>
      <c r="F663" s="23"/>
      <c r="G663" s="23"/>
      <c r="H663" s="23"/>
      <c r="I663" s="23"/>
      <c r="J663" s="23"/>
      <c r="K663" s="23"/>
      <c r="L663" s="23"/>
      <c r="M663" s="23"/>
      <c r="N663" s="24">
        <f>SUM(N657:N662)</f>
        <v>2017</v>
      </c>
      <c r="O663" s="25" t="str">
        <f>IF(SUM(O657:O662)&gt;100,"－",SUM(O657:O662))</f>
        <v>－</v>
      </c>
      <c r="P663" s="25" t="str">
        <f>IF(SUM(P657:P662)&gt;100,"－",SUM(P657:P662))</f>
        <v>－</v>
      </c>
    </row>
    <row r="664" spans="3:16" ht="15" customHeight="1">
      <c r="C664" s="30"/>
      <c r="D664" s="30"/>
      <c r="E664" s="30"/>
      <c r="F664" s="30"/>
      <c r="G664" s="30"/>
      <c r="H664" s="30"/>
      <c r="I664" s="30"/>
      <c r="J664" s="30"/>
      <c r="K664" s="30"/>
      <c r="L664" s="30"/>
      <c r="M664" s="30"/>
      <c r="N664" s="31"/>
      <c r="O664" s="32"/>
      <c r="P664" s="32"/>
    </row>
    <row r="665" spans="2:12" ht="15" customHeight="1">
      <c r="B665" s="40" t="s">
        <v>398</v>
      </c>
      <c r="L665" s="1"/>
    </row>
    <row r="666" spans="3:16" ht="12" customHeight="1">
      <c r="C666" s="4"/>
      <c r="D666" s="5"/>
      <c r="E666" s="5"/>
      <c r="F666" s="5"/>
      <c r="G666" s="5"/>
      <c r="H666" s="5"/>
      <c r="I666" s="5"/>
      <c r="J666" s="5"/>
      <c r="K666" s="5"/>
      <c r="L666" s="5"/>
      <c r="M666" s="5"/>
      <c r="N666" s="6" t="s">
        <v>56</v>
      </c>
      <c r="O666" s="6" t="s">
        <v>57</v>
      </c>
      <c r="P666" s="6" t="s">
        <v>57</v>
      </c>
    </row>
    <row r="667" spans="3:16" ht="12" customHeight="1">
      <c r="C667" s="7"/>
      <c r="D667" s="2"/>
      <c r="E667" s="2"/>
      <c r="F667" s="2"/>
      <c r="M667" s="2"/>
      <c r="N667" s="8"/>
      <c r="O667" s="8"/>
      <c r="P667" s="9" t="s">
        <v>58</v>
      </c>
    </row>
    <row r="668" spans="3:16" ht="12" customHeight="1">
      <c r="C668" s="10"/>
      <c r="D668" s="11"/>
      <c r="E668" s="11"/>
      <c r="F668" s="11"/>
      <c r="G668" s="11"/>
      <c r="H668" s="11"/>
      <c r="I668" s="11"/>
      <c r="J668" s="11"/>
      <c r="K668" s="11"/>
      <c r="L668" s="11"/>
      <c r="M668" s="11"/>
      <c r="N668" s="12"/>
      <c r="O668" s="13">
        <f>$O$8</f>
        <v>1605</v>
      </c>
      <c r="P668" s="13">
        <f>O668-N675</f>
        <v>1504</v>
      </c>
    </row>
    <row r="669" spans="3:16" ht="15" customHeight="1">
      <c r="C669" s="7" t="s">
        <v>399</v>
      </c>
      <c r="D669" s="2"/>
      <c r="E669" s="2"/>
      <c r="F669" s="2"/>
      <c r="M669" s="31"/>
      <c r="N669" s="14">
        <v>107</v>
      </c>
      <c r="O669" s="18">
        <f>$N669/O$668*100</f>
        <v>6.666666666666667</v>
      </c>
      <c r="P669" s="18">
        <f>$N669/P$668*100</f>
        <v>7.11436170212766</v>
      </c>
    </row>
    <row r="670" spans="3:16" ht="15" customHeight="1">
      <c r="C670" s="7" t="s">
        <v>400</v>
      </c>
      <c r="D670" s="2"/>
      <c r="E670" s="2"/>
      <c r="F670" s="2"/>
      <c r="M670" s="2"/>
      <c r="N670" s="17">
        <v>182</v>
      </c>
      <c r="O670" s="18">
        <f>$N670/O$668*100</f>
        <v>11.33956386292835</v>
      </c>
      <c r="P670" s="18">
        <f>$N670/P$668*100</f>
        <v>12.101063829787234</v>
      </c>
    </row>
    <row r="671" spans="3:16" ht="15" customHeight="1">
      <c r="C671" s="7" t="s">
        <v>401</v>
      </c>
      <c r="D671" s="2"/>
      <c r="E671" s="2"/>
      <c r="F671" s="2"/>
      <c r="M671" s="2"/>
      <c r="N671" s="17">
        <v>204</v>
      </c>
      <c r="O671" s="18">
        <f aca="true" t="shared" si="42" ref="O671:P675">$N671/O$668*100</f>
        <v>12.710280373831775</v>
      </c>
      <c r="P671" s="18">
        <f t="shared" si="42"/>
        <v>13.563829787234042</v>
      </c>
    </row>
    <row r="672" spans="3:16" ht="15" customHeight="1">
      <c r="C672" s="7" t="s">
        <v>402</v>
      </c>
      <c r="D672" s="2"/>
      <c r="E672" s="2"/>
      <c r="F672" s="2"/>
      <c r="M672" s="2"/>
      <c r="N672" s="17">
        <v>140</v>
      </c>
      <c r="O672" s="18">
        <f t="shared" si="42"/>
        <v>8.722741433021806</v>
      </c>
      <c r="P672" s="18">
        <f t="shared" si="42"/>
        <v>9.308510638297872</v>
      </c>
    </row>
    <row r="673" spans="3:16" ht="15" customHeight="1">
      <c r="C673" s="7" t="s">
        <v>403</v>
      </c>
      <c r="D673" s="2"/>
      <c r="E673" s="2"/>
      <c r="F673" s="2"/>
      <c r="M673" s="2"/>
      <c r="N673" s="17">
        <v>64</v>
      </c>
      <c r="O673" s="18">
        <f t="shared" si="42"/>
        <v>3.987538940809969</v>
      </c>
      <c r="P673" s="18">
        <f t="shared" si="42"/>
        <v>4.25531914893617</v>
      </c>
    </row>
    <row r="674" spans="3:16" ht="15" customHeight="1">
      <c r="C674" s="7" t="s">
        <v>404</v>
      </c>
      <c r="D674" s="2"/>
      <c r="E674" s="2"/>
      <c r="F674" s="2"/>
      <c r="M674" s="2"/>
      <c r="N674" s="17">
        <v>979</v>
      </c>
      <c r="O674" s="18">
        <f t="shared" si="42"/>
        <v>60.99688473520249</v>
      </c>
      <c r="P674" s="18">
        <f t="shared" si="42"/>
        <v>65.09308510638297</v>
      </c>
    </row>
    <row r="675" spans="3:16" ht="15" customHeight="1">
      <c r="C675" s="10" t="s">
        <v>72</v>
      </c>
      <c r="D675" s="11"/>
      <c r="E675" s="11"/>
      <c r="F675" s="11"/>
      <c r="G675" s="11"/>
      <c r="H675" s="11"/>
      <c r="I675" s="11"/>
      <c r="J675" s="11"/>
      <c r="K675" s="11"/>
      <c r="L675" s="11"/>
      <c r="M675" s="11"/>
      <c r="N675" s="17">
        <v>101</v>
      </c>
      <c r="O675" s="18">
        <f t="shared" si="42"/>
        <v>6.2928348909657315</v>
      </c>
      <c r="P675" s="39" t="s">
        <v>172</v>
      </c>
    </row>
    <row r="676" spans="3:16" ht="15" customHeight="1">
      <c r="C676" s="22" t="s">
        <v>74</v>
      </c>
      <c r="D676" s="23"/>
      <c r="E676" s="23"/>
      <c r="F676" s="23"/>
      <c r="G676" s="23"/>
      <c r="H676" s="23"/>
      <c r="I676" s="23"/>
      <c r="J676" s="23"/>
      <c r="K676" s="23"/>
      <c r="L676" s="23"/>
      <c r="M676" s="23"/>
      <c r="N676" s="24">
        <f>SUM(N669:N675)</f>
        <v>1777</v>
      </c>
      <c r="O676" s="25" t="str">
        <f>IF(SUM(O669:O675)&gt;100,"－",SUM(O669:O675))</f>
        <v>－</v>
      </c>
      <c r="P676" s="25" t="str">
        <f>IF(SUM(P669:P675)&gt;100,"－",SUM(P669:P675))</f>
        <v>－</v>
      </c>
    </row>
    <row r="677" spans="3:13" ht="15" customHeight="1">
      <c r="C677" s="30"/>
      <c r="D677" s="30"/>
      <c r="E677" s="30"/>
      <c r="F677" s="30"/>
      <c r="G677" s="30"/>
      <c r="H677" s="30"/>
      <c r="I677" s="30"/>
      <c r="J677" s="30"/>
      <c r="K677" s="30"/>
      <c r="L677" s="43"/>
      <c r="M677" s="43"/>
    </row>
    <row r="678" spans="2:18" ht="15" customHeight="1">
      <c r="B678" s="1" t="s">
        <v>405</v>
      </c>
      <c r="C678" s="30"/>
      <c r="D678" s="29"/>
      <c r="E678" s="29"/>
      <c r="F678" s="29"/>
      <c r="G678" s="30"/>
      <c r="H678" s="30"/>
      <c r="I678" s="30"/>
      <c r="J678" s="30"/>
      <c r="K678" s="30"/>
      <c r="L678" s="30"/>
      <c r="M678" s="30"/>
      <c r="N678" s="42"/>
      <c r="O678" s="43"/>
      <c r="P678" s="43"/>
      <c r="R678" s="40"/>
    </row>
    <row r="679" spans="3:16" ht="12" customHeight="1">
      <c r="C679" s="4"/>
      <c r="D679" s="5"/>
      <c r="E679" s="5"/>
      <c r="F679" s="5"/>
      <c r="G679" s="5"/>
      <c r="H679" s="5"/>
      <c r="I679" s="5"/>
      <c r="J679" s="5"/>
      <c r="K679" s="5"/>
      <c r="L679" s="5"/>
      <c r="M679" s="33"/>
      <c r="N679" s="6" t="s">
        <v>56</v>
      </c>
      <c r="O679" s="6" t="s">
        <v>57</v>
      </c>
      <c r="P679" s="6" t="s">
        <v>57</v>
      </c>
    </row>
    <row r="680" spans="3:16" ht="12" customHeight="1">
      <c r="C680" s="7"/>
      <c r="D680" s="2"/>
      <c r="E680" s="2"/>
      <c r="F680" s="2"/>
      <c r="M680" s="34"/>
      <c r="N680" s="8"/>
      <c r="O680" s="8"/>
      <c r="P680" s="9" t="s">
        <v>58</v>
      </c>
    </row>
    <row r="681" spans="3:16" ht="12" customHeight="1">
      <c r="C681" s="10"/>
      <c r="D681" s="11"/>
      <c r="E681" s="11"/>
      <c r="F681" s="11"/>
      <c r="G681" s="11"/>
      <c r="H681" s="11"/>
      <c r="I681" s="11"/>
      <c r="J681" s="11"/>
      <c r="K681" s="11"/>
      <c r="L681" s="11"/>
      <c r="M681" s="35"/>
      <c r="N681" s="12"/>
      <c r="O681" s="13">
        <f>$O$8</f>
        <v>1605</v>
      </c>
      <c r="P681" s="13">
        <f>O681-N684</f>
        <v>1481</v>
      </c>
    </row>
    <row r="682" spans="3:16" ht="15" customHeight="1">
      <c r="C682" s="7" t="s">
        <v>406</v>
      </c>
      <c r="D682" s="2"/>
      <c r="E682" s="2"/>
      <c r="F682" s="2"/>
      <c r="M682" s="2"/>
      <c r="N682" s="14">
        <v>43</v>
      </c>
      <c r="O682" s="15">
        <f>$N682/O$681*100</f>
        <v>2.679127725856698</v>
      </c>
      <c r="P682" s="15">
        <f>$N682/P$681*100</f>
        <v>2.9034436191762323</v>
      </c>
    </row>
    <row r="683" spans="3:16" ht="15" customHeight="1">
      <c r="C683" s="7" t="s">
        <v>407</v>
      </c>
      <c r="D683" s="2"/>
      <c r="E683" s="2"/>
      <c r="F683" s="2"/>
      <c r="M683" s="2"/>
      <c r="N683" s="17">
        <v>1438</v>
      </c>
      <c r="O683" s="18">
        <f>$N683/O$681*100</f>
        <v>89.59501557632399</v>
      </c>
      <c r="P683" s="18">
        <f>$N683/P$681*100</f>
        <v>97.09655638082377</v>
      </c>
    </row>
    <row r="684" spans="3:16" ht="15" customHeight="1">
      <c r="C684" s="10" t="s">
        <v>72</v>
      </c>
      <c r="D684" s="11"/>
      <c r="E684" s="11"/>
      <c r="F684" s="11"/>
      <c r="G684" s="11"/>
      <c r="H684" s="11"/>
      <c r="I684" s="11"/>
      <c r="J684" s="11"/>
      <c r="K684" s="11"/>
      <c r="L684" s="11"/>
      <c r="M684" s="11"/>
      <c r="N684" s="19">
        <v>124</v>
      </c>
      <c r="O684" s="20">
        <f>$N684/O$681*100</f>
        <v>7.7258566978193155</v>
      </c>
      <c r="P684" s="21" t="s">
        <v>73</v>
      </c>
    </row>
    <row r="685" spans="3:16" ht="15" customHeight="1">
      <c r="C685" s="22" t="s">
        <v>74</v>
      </c>
      <c r="D685" s="23"/>
      <c r="E685" s="23"/>
      <c r="F685" s="23"/>
      <c r="G685" s="23"/>
      <c r="H685" s="23"/>
      <c r="I685" s="23"/>
      <c r="J685" s="23"/>
      <c r="K685" s="23"/>
      <c r="L685" s="23"/>
      <c r="M685" s="36"/>
      <c r="N685" s="24">
        <f>SUM(N682:N684)</f>
        <v>1605</v>
      </c>
      <c r="O685" s="25">
        <f>IF(SUM(O682:O684)&gt;100,"－",SUM(O682:O684))</f>
        <v>100</v>
      </c>
      <c r="P685" s="25">
        <f>IF(SUM(P682:P684)&gt;100,"－",SUM(P682:P684))</f>
        <v>100</v>
      </c>
    </row>
    <row r="686" ht="15" customHeight="1">
      <c r="M686" s="2"/>
    </row>
    <row r="687" spans="2:13" ht="13.5" customHeight="1">
      <c r="B687" s="1" t="s">
        <v>408</v>
      </c>
      <c r="M687" s="2"/>
    </row>
    <row r="688" spans="2:13" ht="15" customHeight="1">
      <c r="B688" s="1" t="s">
        <v>409</v>
      </c>
      <c r="M688" s="2"/>
    </row>
    <row r="689" spans="3:16" ht="12" customHeight="1">
      <c r="C689" s="4"/>
      <c r="D689" s="5"/>
      <c r="E689" s="5"/>
      <c r="F689" s="5"/>
      <c r="G689" s="5"/>
      <c r="H689" s="5"/>
      <c r="I689" s="5"/>
      <c r="J689" s="5"/>
      <c r="K689" s="5"/>
      <c r="L689" s="5"/>
      <c r="M689" s="33"/>
      <c r="N689" s="6" t="s">
        <v>56</v>
      </c>
      <c r="O689" s="6" t="s">
        <v>57</v>
      </c>
      <c r="P689" s="6" t="s">
        <v>57</v>
      </c>
    </row>
    <row r="690" spans="3:16" ht="12" customHeight="1">
      <c r="C690" s="7"/>
      <c r="D690" s="2"/>
      <c r="E690" s="2"/>
      <c r="F690" s="2"/>
      <c r="M690" s="34"/>
      <c r="N690" s="8"/>
      <c r="O690" s="8"/>
      <c r="P690" s="9" t="s">
        <v>58</v>
      </c>
    </row>
    <row r="691" spans="3:16" ht="12" customHeight="1">
      <c r="C691" s="10"/>
      <c r="D691" s="11"/>
      <c r="E691" s="11"/>
      <c r="F691" s="11"/>
      <c r="G691" s="11"/>
      <c r="H691" s="11"/>
      <c r="I691" s="11"/>
      <c r="J691" s="11"/>
      <c r="K691" s="11"/>
      <c r="L691" s="11"/>
      <c r="M691" s="35"/>
      <c r="N691" s="12"/>
      <c r="O691" s="13">
        <f>N682</f>
        <v>43</v>
      </c>
      <c r="P691" s="13">
        <f>O691-N695</f>
        <v>34</v>
      </c>
    </row>
    <row r="692" spans="3:16" ht="15" customHeight="1">
      <c r="C692" s="7" t="s">
        <v>410</v>
      </c>
      <c r="D692" s="2"/>
      <c r="E692" s="2"/>
      <c r="F692" s="2"/>
      <c r="M692" s="2"/>
      <c r="N692" s="14">
        <v>40</v>
      </c>
      <c r="O692" s="15">
        <f aca="true" t="shared" si="43" ref="O692:P694">$N692/O$691*100</f>
        <v>93.02325581395348</v>
      </c>
      <c r="P692" s="15">
        <f t="shared" si="43"/>
        <v>117.64705882352942</v>
      </c>
    </row>
    <row r="693" spans="3:16" ht="15" customHeight="1">
      <c r="C693" s="7" t="s">
        <v>411</v>
      </c>
      <c r="D693" s="2"/>
      <c r="E693" s="2"/>
      <c r="F693" s="2"/>
      <c r="M693" s="2"/>
      <c r="N693" s="17">
        <v>7</v>
      </c>
      <c r="O693" s="18">
        <f t="shared" si="43"/>
        <v>16.27906976744186</v>
      </c>
      <c r="P693" s="18">
        <f t="shared" si="43"/>
        <v>20.588235294117645</v>
      </c>
    </row>
    <row r="694" spans="3:16" ht="15" customHeight="1">
      <c r="C694" s="7" t="s">
        <v>412</v>
      </c>
      <c r="D694" s="2"/>
      <c r="E694" s="2"/>
      <c r="F694" s="2"/>
      <c r="M694" s="2"/>
      <c r="N694" s="17">
        <v>5</v>
      </c>
      <c r="O694" s="18">
        <f t="shared" si="43"/>
        <v>11.627906976744185</v>
      </c>
      <c r="P694" s="18">
        <f t="shared" si="43"/>
        <v>14.705882352941178</v>
      </c>
    </row>
    <row r="695" spans="3:16" ht="15" customHeight="1">
      <c r="C695" s="10" t="s">
        <v>72</v>
      </c>
      <c r="D695" s="11"/>
      <c r="E695" s="11"/>
      <c r="F695" s="11"/>
      <c r="G695" s="11"/>
      <c r="H695" s="11"/>
      <c r="I695" s="11"/>
      <c r="J695" s="11"/>
      <c r="K695" s="11"/>
      <c r="L695" s="11"/>
      <c r="M695" s="11"/>
      <c r="N695" s="19">
        <v>9</v>
      </c>
      <c r="O695" s="20">
        <f>$N695/O$691*100</f>
        <v>20.930232558139537</v>
      </c>
      <c r="P695" s="21" t="s">
        <v>172</v>
      </c>
    </row>
    <row r="696" spans="3:16" ht="15" customHeight="1">
      <c r="C696" s="22" t="s">
        <v>74</v>
      </c>
      <c r="D696" s="23"/>
      <c r="E696" s="23"/>
      <c r="F696" s="23"/>
      <c r="G696" s="23"/>
      <c r="H696" s="23"/>
      <c r="I696" s="23"/>
      <c r="J696" s="23"/>
      <c r="K696" s="23"/>
      <c r="L696" s="23"/>
      <c r="M696" s="36"/>
      <c r="N696" s="24">
        <f>SUM(N692:N695)</f>
        <v>61</v>
      </c>
      <c r="O696" s="25" t="str">
        <f>IF(SUM(O692:O695)&gt;100,"－",SUM(O692:O695))</f>
        <v>－</v>
      </c>
      <c r="P696" s="25" t="str">
        <f>IF(SUM(P692:P695)&gt;100,"－",SUM(P692:P695))</f>
        <v>－</v>
      </c>
    </row>
    <row r="697" spans="3:16" ht="15" customHeight="1">
      <c r="C697" s="30"/>
      <c r="D697" s="30"/>
      <c r="E697" s="30"/>
      <c r="F697" s="30"/>
      <c r="G697" s="30"/>
      <c r="H697" s="30"/>
      <c r="I697" s="30"/>
      <c r="J697" s="30"/>
      <c r="K697" s="30"/>
      <c r="L697" s="30"/>
      <c r="M697" s="30"/>
      <c r="N697" s="42"/>
      <c r="O697" s="47"/>
      <c r="P697" s="43"/>
    </row>
    <row r="698" spans="2:13" ht="13.5" customHeight="1">
      <c r="B698" s="1" t="s">
        <v>413</v>
      </c>
      <c r="M698" s="2"/>
    </row>
    <row r="699" spans="2:13" ht="13.5" customHeight="1">
      <c r="B699" s="1" t="s">
        <v>414</v>
      </c>
      <c r="M699" s="2"/>
    </row>
    <row r="700" spans="3:16" ht="12" customHeight="1">
      <c r="C700" s="4"/>
      <c r="D700" s="5"/>
      <c r="E700" s="5"/>
      <c r="F700" s="5"/>
      <c r="G700" s="5"/>
      <c r="H700" s="5"/>
      <c r="I700" s="5"/>
      <c r="J700" s="5"/>
      <c r="K700" s="5"/>
      <c r="L700" s="5"/>
      <c r="M700" s="33"/>
      <c r="N700" s="6" t="s">
        <v>56</v>
      </c>
      <c r="O700" s="6" t="s">
        <v>57</v>
      </c>
      <c r="P700" s="6" t="s">
        <v>57</v>
      </c>
    </row>
    <row r="701" spans="3:16" ht="12" customHeight="1">
      <c r="C701" s="7"/>
      <c r="D701" s="2"/>
      <c r="E701" s="2"/>
      <c r="F701" s="2"/>
      <c r="M701" s="34"/>
      <c r="N701" s="8"/>
      <c r="O701" s="8"/>
      <c r="P701" s="9" t="s">
        <v>58</v>
      </c>
    </row>
    <row r="702" spans="3:16" ht="12" customHeight="1">
      <c r="C702" s="10"/>
      <c r="D702" s="11"/>
      <c r="E702" s="11"/>
      <c r="F702" s="11"/>
      <c r="G702" s="11"/>
      <c r="H702" s="11"/>
      <c r="I702" s="11"/>
      <c r="J702" s="11"/>
      <c r="K702" s="11"/>
      <c r="L702" s="11"/>
      <c r="M702" s="35"/>
      <c r="N702" s="12"/>
      <c r="O702" s="13">
        <f>N683</f>
        <v>1438</v>
      </c>
      <c r="P702" s="13">
        <f>O702-N706</f>
        <v>1399</v>
      </c>
    </row>
    <row r="703" spans="3:16" ht="15" customHeight="1">
      <c r="C703" s="7" t="s">
        <v>415</v>
      </c>
      <c r="D703" s="2"/>
      <c r="E703" s="2"/>
      <c r="F703" s="2"/>
      <c r="M703" s="2"/>
      <c r="N703" s="14">
        <v>1161</v>
      </c>
      <c r="O703" s="15">
        <f aca="true" t="shared" si="44" ref="O703:P705">$N703/O$702*100</f>
        <v>80.73713490959666</v>
      </c>
      <c r="P703" s="15">
        <f t="shared" si="44"/>
        <v>82.987848463188</v>
      </c>
    </row>
    <row r="704" spans="3:16" ht="15" customHeight="1">
      <c r="C704" s="7" t="s">
        <v>416</v>
      </c>
      <c r="D704" s="2"/>
      <c r="E704" s="2"/>
      <c r="F704" s="2"/>
      <c r="M704" s="2"/>
      <c r="N704" s="17">
        <v>181</v>
      </c>
      <c r="O704" s="18">
        <f t="shared" si="44"/>
        <v>12.58692628650904</v>
      </c>
      <c r="P704" s="18">
        <f t="shared" si="44"/>
        <v>12.937812723373836</v>
      </c>
    </row>
    <row r="705" spans="3:16" ht="15" customHeight="1">
      <c r="C705" s="7" t="s">
        <v>417</v>
      </c>
      <c r="D705" s="2"/>
      <c r="E705" s="2"/>
      <c r="F705" s="2"/>
      <c r="M705" s="2"/>
      <c r="N705" s="17">
        <v>145</v>
      </c>
      <c r="O705" s="18">
        <f t="shared" si="44"/>
        <v>10.083449235048679</v>
      </c>
      <c r="P705" s="18">
        <f t="shared" si="44"/>
        <v>10.364546104360258</v>
      </c>
    </row>
    <row r="706" spans="3:16" ht="15" customHeight="1">
      <c r="C706" s="10" t="s">
        <v>72</v>
      </c>
      <c r="D706" s="11"/>
      <c r="E706" s="11"/>
      <c r="F706" s="11"/>
      <c r="G706" s="11"/>
      <c r="H706" s="11"/>
      <c r="I706" s="11"/>
      <c r="J706" s="11"/>
      <c r="K706" s="11"/>
      <c r="L706" s="11"/>
      <c r="M706" s="11"/>
      <c r="N706" s="19">
        <v>39</v>
      </c>
      <c r="O706" s="20">
        <f>$N706/O$702*100</f>
        <v>2.7121001390820583</v>
      </c>
      <c r="P706" s="21" t="s">
        <v>73</v>
      </c>
    </row>
    <row r="707" spans="3:16" ht="15" customHeight="1">
      <c r="C707" s="22" t="s">
        <v>74</v>
      </c>
      <c r="D707" s="23"/>
      <c r="E707" s="23"/>
      <c r="F707" s="23"/>
      <c r="G707" s="23"/>
      <c r="H707" s="23"/>
      <c r="I707" s="23"/>
      <c r="J707" s="23"/>
      <c r="K707" s="23"/>
      <c r="L707" s="23"/>
      <c r="M707" s="36"/>
      <c r="N707" s="24">
        <f>SUM(N703:N706)</f>
        <v>1526</v>
      </c>
      <c r="O707" s="25" t="str">
        <f>IF(SUM(O703:O706)&gt;100,"－",SUM(O703:O706))</f>
        <v>－</v>
      </c>
      <c r="P707" s="25" t="str">
        <f>IF(SUM(P703:P706)&gt;100,"－",SUM(P703:P706))</f>
        <v>－</v>
      </c>
    </row>
    <row r="708" ht="13.5" customHeight="1"/>
    <row r="709" ht="13.5" customHeight="1">
      <c r="B709" s="1" t="s">
        <v>607</v>
      </c>
    </row>
    <row r="710" spans="2:18" ht="15" customHeight="1">
      <c r="B710" s="1" t="s">
        <v>608</v>
      </c>
      <c r="C710" s="30"/>
      <c r="D710" s="29"/>
      <c r="E710" s="29"/>
      <c r="F710" s="29"/>
      <c r="G710" s="30"/>
      <c r="H710" s="30"/>
      <c r="I710" s="30"/>
      <c r="J710" s="30"/>
      <c r="K710" s="30"/>
      <c r="L710" s="30"/>
      <c r="M710" s="30"/>
      <c r="N710" s="42"/>
      <c r="O710" s="43"/>
      <c r="P710" s="43"/>
      <c r="R710" s="40"/>
    </row>
    <row r="711" spans="3:16" ht="12" customHeight="1">
      <c r="C711" s="4"/>
      <c r="D711" s="5"/>
      <c r="E711" s="5"/>
      <c r="F711" s="5"/>
      <c r="G711" s="5"/>
      <c r="H711" s="5"/>
      <c r="I711" s="5"/>
      <c r="J711" s="5"/>
      <c r="K711" s="5"/>
      <c r="L711" s="5"/>
      <c r="M711" s="33"/>
      <c r="N711" s="6" t="s">
        <v>56</v>
      </c>
      <c r="O711" s="6" t="s">
        <v>57</v>
      </c>
      <c r="P711" s="6" t="s">
        <v>57</v>
      </c>
    </row>
    <row r="712" spans="3:16" ht="12" customHeight="1">
      <c r="C712" s="7"/>
      <c r="D712" s="2"/>
      <c r="E712" s="2"/>
      <c r="F712" s="2"/>
      <c r="M712" s="34"/>
      <c r="N712" s="8"/>
      <c r="O712" s="8"/>
      <c r="P712" s="9" t="s">
        <v>58</v>
      </c>
    </row>
    <row r="713" spans="3:16" ht="12" customHeight="1">
      <c r="C713" s="10"/>
      <c r="D713" s="11"/>
      <c r="E713" s="11"/>
      <c r="F713" s="11"/>
      <c r="G713" s="11"/>
      <c r="H713" s="11"/>
      <c r="I713" s="11"/>
      <c r="J713" s="11"/>
      <c r="K713" s="11"/>
      <c r="L713" s="11"/>
      <c r="M713" s="35"/>
      <c r="N713" s="12"/>
      <c r="O713" s="13">
        <f>$O$8</f>
        <v>1605</v>
      </c>
      <c r="P713" s="13">
        <f>O713-N716</f>
        <v>1539</v>
      </c>
    </row>
    <row r="714" spans="3:16" ht="15" customHeight="1">
      <c r="C714" s="7" t="s">
        <v>418</v>
      </c>
      <c r="D714" s="2"/>
      <c r="E714" s="2"/>
      <c r="F714" s="2"/>
      <c r="M714" s="2"/>
      <c r="N714" s="14">
        <v>108</v>
      </c>
      <c r="O714" s="15">
        <f>$N714/O$713*100</f>
        <v>6.728971962616822</v>
      </c>
      <c r="P714" s="15">
        <f>$N714/P$713*100</f>
        <v>7.017543859649122</v>
      </c>
    </row>
    <row r="715" spans="3:16" ht="15" customHeight="1">
      <c r="C715" s="7" t="s">
        <v>419</v>
      </c>
      <c r="D715" s="2"/>
      <c r="E715" s="2"/>
      <c r="F715" s="2"/>
      <c r="M715" s="2"/>
      <c r="N715" s="17">
        <v>1431</v>
      </c>
      <c r="O715" s="18">
        <f>$N715/O$713*100</f>
        <v>89.1588785046729</v>
      </c>
      <c r="P715" s="18">
        <f>$N715/P$713*100</f>
        <v>92.98245614035088</v>
      </c>
    </row>
    <row r="716" spans="3:16" ht="15" customHeight="1">
      <c r="C716" s="10" t="s">
        <v>72</v>
      </c>
      <c r="D716" s="11"/>
      <c r="E716" s="11"/>
      <c r="F716" s="11"/>
      <c r="G716" s="11"/>
      <c r="H716" s="11"/>
      <c r="I716" s="11"/>
      <c r="J716" s="11"/>
      <c r="K716" s="11"/>
      <c r="L716" s="11"/>
      <c r="M716" s="11"/>
      <c r="N716" s="17">
        <v>66</v>
      </c>
      <c r="O716" s="18">
        <f>$N716/O$713*100</f>
        <v>4.112149532710281</v>
      </c>
      <c r="P716" s="39" t="s">
        <v>172</v>
      </c>
    </row>
    <row r="717" spans="3:16" ht="15" customHeight="1">
      <c r="C717" s="22" t="s">
        <v>74</v>
      </c>
      <c r="D717" s="23"/>
      <c r="E717" s="23"/>
      <c r="F717" s="23"/>
      <c r="G717" s="23"/>
      <c r="H717" s="23"/>
      <c r="I717" s="23"/>
      <c r="J717" s="23"/>
      <c r="K717" s="23"/>
      <c r="L717" s="23"/>
      <c r="M717" s="36"/>
      <c r="N717" s="24">
        <f>SUM(N714:N716)</f>
        <v>1605</v>
      </c>
      <c r="O717" s="25">
        <f>IF(SUM(O714:O716)&gt;100,"－",SUM(O714:O716))</f>
        <v>100</v>
      </c>
      <c r="P717" s="25">
        <f>IF(SUM(P714:P716)&gt;100,"－",SUM(P714:P716))</f>
        <v>100</v>
      </c>
    </row>
    <row r="718" ht="15" customHeight="1">
      <c r="M718" s="2"/>
    </row>
    <row r="719" spans="2:13" ht="13.5" customHeight="1">
      <c r="B719" s="1" t="s">
        <v>420</v>
      </c>
      <c r="M719" s="2"/>
    </row>
    <row r="720" spans="2:13" ht="13.5" customHeight="1">
      <c r="B720" s="1" t="s">
        <v>421</v>
      </c>
      <c r="M720" s="2"/>
    </row>
    <row r="721" spans="3:16" ht="12" customHeight="1">
      <c r="C721" s="4"/>
      <c r="D721" s="5"/>
      <c r="E721" s="5"/>
      <c r="F721" s="5"/>
      <c r="G721" s="5"/>
      <c r="H721" s="5"/>
      <c r="I721" s="5"/>
      <c r="J721" s="5"/>
      <c r="K721" s="5"/>
      <c r="L721" s="5"/>
      <c r="M721" s="33"/>
      <c r="N721" s="6" t="s">
        <v>56</v>
      </c>
      <c r="O721" s="6" t="s">
        <v>57</v>
      </c>
      <c r="P721" s="6" t="s">
        <v>57</v>
      </c>
    </row>
    <row r="722" spans="3:16" ht="12" customHeight="1">
      <c r="C722" s="7"/>
      <c r="D722" s="2"/>
      <c r="E722" s="2"/>
      <c r="F722" s="2"/>
      <c r="M722" s="34"/>
      <c r="N722" s="8"/>
      <c r="O722" s="8"/>
      <c r="P722" s="9" t="s">
        <v>58</v>
      </c>
    </row>
    <row r="723" spans="3:16" ht="12" customHeight="1">
      <c r="C723" s="10"/>
      <c r="D723" s="11"/>
      <c r="E723" s="11"/>
      <c r="F723" s="11"/>
      <c r="G723" s="11"/>
      <c r="H723" s="11"/>
      <c r="I723" s="11"/>
      <c r="J723" s="11"/>
      <c r="K723" s="11"/>
      <c r="L723" s="11"/>
      <c r="M723" s="35"/>
      <c r="N723" s="12"/>
      <c r="O723" s="13">
        <f>N715</f>
        <v>1431</v>
      </c>
      <c r="P723" s="13">
        <f>O723-N728</f>
        <v>1316</v>
      </c>
    </row>
    <row r="724" spans="3:16" ht="15" customHeight="1">
      <c r="C724" s="7" t="s">
        <v>422</v>
      </c>
      <c r="D724" s="2"/>
      <c r="E724" s="2"/>
      <c r="F724" s="2"/>
      <c r="M724" s="2"/>
      <c r="N724" s="14">
        <v>106</v>
      </c>
      <c r="O724" s="15">
        <f aca="true" t="shared" si="45" ref="O724:P727">$N724/O$723*100</f>
        <v>7.4074074074074066</v>
      </c>
      <c r="P724" s="15">
        <f t="shared" si="45"/>
        <v>8.054711246200608</v>
      </c>
    </row>
    <row r="725" spans="3:16" ht="15" customHeight="1">
      <c r="C725" s="7" t="s">
        <v>423</v>
      </c>
      <c r="D725" s="2"/>
      <c r="E725" s="2"/>
      <c r="F725" s="2"/>
      <c r="M725" s="2"/>
      <c r="N725" s="17">
        <v>254</v>
      </c>
      <c r="O725" s="18">
        <f t="shared" si="45"/>
        <v>17.74982529699511</v>
      </c>
      <c r="P725" s="18">
        <f t="shared" si="45"/>
        <v>19.300911854103344</v>
      </c>
    </row>
    <row r="726" spans="3:16" ht="15" customHeight="1">
      <c r="C726" s="7" t="s">
        <v>424</v>
      </c>
      <c r="D726" s="2"/>
      <c r="E726" s="2"/>
      <c r="F726" s="2"/>
      <c r="M726" s="2"/>
      <c r="N726" s="17">
        <v>658</v>
      </c>
      <c r="O726" s="18">
        <f t="shared" si="45"/>
        <v>45.98183088749126</v>
      </c>
      <c r="P726" s="18">
        <f t="shared" si="45"/>
        <v>50</v>
      </c>
    </row>
    <row r="727" spans="3:16" ht="15" customHeight="1">
      <c r="C727" s="7" t="s">
        <v>425</v>
      </c>
      <c r="D727" s="2"/>
      <c r="E727" s="2"/>
      <c r="F727" s="2"/>
      <c r="M727" s="2"/>
      <c r="N727" s="17">
        <v>342</v>
      </c>
      <c r="O727" s="18">
        <f t="shared" si="45"/>
        <v>23.89937106918239</v>
      </c>
      <c r="P727" s="18">
        <f t="shared" si="45"/>
        <v>25.987841945288753</v>
      </c>
    </row>
    <row r="728" spans="3:16" ht="15" customHeight="1">
      <c r="C728" s="10" t="s">
        <v>72</v>
      </c>
      <c r="D728" s="11"/>
      <c r="E728" s="11"/>
      <c r="F728" s="11"/>
      <c r="G728" s="11"/>
      <c r="H728" s="11"/>
      <c r="I728" s="11"/>
      <c r="J728" s="11"/>
      <c r="K728" s="11"/>
      <c r="L728" s="11"/>
      <c r="M728" s="11"/>
      <c r="N728" s="17">
        <v>115</v>
      </c>
      <c r="O728" s="18">
        <f>$N728/O$723*100</f>
        <v>8.03633822501747</v>
      </c>
      <c r="P728" s="39" t="s">
        <v>172</v>
      </c>
    </row>
    <row r="729" spans="3:16" ht="15" customHeight="1">
      <c r="C729" s="22" t="s">
        <v>74</v>
      </c>
      <c r="D729" s="23"/>
      <c r="E729" s="23"/>
      <c r="F729" s="23"/>
      <c r="G729" s="23"/>
      <c r="H729" s="23"/>
      <c r="I729" s="23"/>
      <c r="J729" s="23"/>
      <c r="K729" s="23"/>
      <c r="L729" s="23"/>
      <c r="M729" s="36"/>
      <c r="N729" s="24">
        <f>SUM(N724:N728)</f>
        <v>1475</v>
      </c>
      <c r="O729" s="25" t="str">
        <f>IF(SUM(O724:O728)&gt;100,"－",SUM(O724:O728))</f>
        <v>－</v>
      </c>
      <c r="P729" s="25" t="str">
        <f>IF(SUM(P724:P728)&gt;100,"－",SUM(P724:P728))</f>
        <v>－</v>
      </c>
    </row>
    <row r="730" spans="3:16" ht="15" customHeight="1">
      <c r="C730" s="30"/>
      <c r="D730" s="30"/>
      <c r="E730" s="30"/>
      <c r="F730" s="30"/>
      <c r="G730" s="30"/>
      <c r="H730" s="30"/>
      <c r="I730" s="30"/>
      <c r="J730" s="30"/>
      <c r="K730" s="30"/>
      <c r="L730" s="30"/>
      <c r="M730" s="30"/>
      <c r="N730" s="31"/>
      <c r="O730" s="32"/>
      <c r="P730" s="32"/>
    </row>
    <row r="731" spans="2:13" ht="15" customHeight="1">
      <c r="B731" s="3" t="s">
        <v>426</v>
      </c>
      <c r="M731" s="2"/>
    </row>
    <row r="732" spans="2:12" ht="15" customHeight="1">
      <c r="B732" s="40" t="s">
        <v>427</v>
      </c>
      <c r="L732" s="1"/>
    </row>
    <row r="733" spans="3:16" ht="12" customHeight="1">
      <c r="C733" s="4"/>
      <c r="D733" s="5"/>
      <c r="E733" s="5"/>
      <c r="F733" s="5"/>
      <c r="G733" s="5"/>
      <c r="H733" s="5"/>
      <c r="I733" s="5"/>
      <c r="J733" s="5"/>
      <c r="K733" s="5"/>
      <c r="L733" s="5"/>
      <c r="M733" s="5"/>
      <c r="N733" s="6" t="s">
        <v>56</v>
      </c>
      <c r="O733" s="6" t="s">
        <v>57</v>
      </c>
      <c r="P733" s="6" t="s">
        <v>57</v>
      </c>
    </row>
    <row r="734" spans="3:16" ht="12" customHeight="1">
      <c r="C734" s="7"/>
      <c r="D734" s="2"/>
      <c r="E734" s="2"/>
      <c r="F734" s="2"/>
      <c r="M734" s="2"/>
      <c r="N734" s="8"/>
      <c r="O734" s="8"/>
      <c r="P734" s="9" t="s">
        <v>58</v>
      </c>
    </row>
    <row r="735" spans="3:16" ht="12" customHeight="1">
      <c r="C735" s="10"/>
      <c r="D735" s="11"/>
      <c r="E735" s="11"/>
      <c r="F735" s="11"/>
      <c r="G735" s="11"/>
      <c r="H735" s="11"/>
      <c r="I735" s="11"/>
      <c r="J735" s="11"/>
      <c r="K735" s="11"/>
      <c r="L735" s="11"/>
      <c r="M735" s="11"/>
      <c r="N735" s="12"/>
      <c r="O735" s="13">
        <f>$O$8</f>
        <v>1605</v>
      </c>
      <c r="P735" s="13">
        <f>O735-N748</f>
        <v>1508</v>
      </c>
    </row>
    <row r="736" spans="3:16" ht="15" customHeight="1">
      <c r="C736" s="7" t="s">
        <v>428</v>
      </c>
      <c r="D736" s="2"/>
      <c r="E736" s="2"/>
      <c r="F736" s="2"/>
      <c r="M736" s="31"/>
      <c r="N736" s="14">
        <v>273</v>
      </c>
      <c r="O736" s="18">
        <f aca="true" t="shared" si="46" ref="O736:P747">$N736/O$735*100</f>
        <v>17.009345794392523</v>
      </c>
      <c r="P736" s="18">
        <f t="shared" si="46"/>
        <v>18.103448275862068</v>
      </c>
    </row>
    <row r="737" spans="3:16" ht="15" customHeight="1">
      <c r="C737" s="7" t="s">
        <v>429</v>
      </c>
      <c r="D737" s="2"/>
      <c r="E737" s="2"/>
      <c r="F737" s="2"/>
      <c r="M737" s="2"/>
      <c r="N737" s="17">
        <v>304</v>
      </c>
      <c r="O737" s="18">
        <f t="shared" si="46"/>
        <v>18.940809968847354</v>
      </c>
      <c r="P737" s="18">
        <f t="shared" si="46"/>
        <v>20.159151193633953</v>
      </c>
    </row>
    <row r="738" spans="3:16" ht="15" customHeight="1">
      <c r="C738" s="7" t="s">
        <v>430</v>
      </c>
      <c r="D738" s="2"/>
      <c r="E738" s="2"/>
      <c r="F738" s="2"/>
      <c r="M738" s="2"/>
      <c r="N738" s="17">
        <v>82</v>
      </c>
      <c r="O738" s="18">
        <f t="shared" si="46"/>
        <v>5.109034267912772</v>
      </c>
      <c r="P738" s="18">
        <f t="shared" si="46"/>
        <v>5.437665782493369</v>
      </c>
    </row>
    <row r="739" spans="3:16" ht="15" customHeight="1">
      <c r="C739" s="7" t="s">
        <v>431</v>
      </c>
      <c r="D739" s="2"/>
      <c r="E739" s="2"/>
      <c r="F739" s="2"/>
      <c r="M739" s="2"/>
      <c r="N739" s="17">
        <v>127</v>
      </c>
      <c r="O739" s="18">
        <f t="shared" si="46"/>
        <v>7.912772585669782</v>
      </c>
      <c r="P739" s="18">
        <f t="shared" si="46"/>
        <v>8.421750663129973</v>
      </c>
    </row>
    <row r="740" spans="3:16" ht="15" customHeight="1">
      <c r="C740" s="7" t="s">
        <v>432</v>
      </c>
      <c r="D740" s="2"/>
      <c r="E740" s="2"/>
      <c r="F740" s="2"/>
      <c r="M740" s="2"/>
      <c r="N740" s="17">
        <v>174</v>
      </c>
      <c r="O740" s="18">
        <f t="shared" si="46"/>
        <v>10.841121495327103</v>
      </c>
      <c r="P740" s="18">
        <f t="shared" si="46"/>
        <v>11.538461538461538</v>
      </c>
    </row>
    <row r="741" spans="3:16" ht="15" customHeight="1">
      <c r="C741" s="7" t="s">
        <v>433</v>
      </c>
      <c r="D741" s="2"/>
      <c r="E741" s="2"/>
      <c r="F741" s="2"/>
      <c r="M741" s="2"/>
      <c r="N741" s="17">
        <v>426</v>
      </c>
      <c r="O741" s="18">
        <f t="shared" si="46"/>
        <v>26.542056074766357</v>
      </c>
      <c r="P741" s="18">
        <f t="shared" si="46"/>
        <v>28.249336870026525</v>
      </c>
    </row>
    <row r="742" spans="3:16" ht="15" customHeight="1">
      <c r="C742" s="7" t="s">
        <v>434</v>
      </c>
      <c r="D742" s="2"/>
      <c r="E742" s="2"/>
      <c r="F742" s="2"/>
      <c r="M742" s="2"/>
      <c r="N742" s="17">
        <v>34</v>
      </c>
      <c r="O742" s="18">
        <f t="shared" si="46"/>
        <v>2.1183800623052957</v>
      </c>
      <c r="P742" s="18">
        <f t="shared" si="46"/>
        <v>2.2546419098143233</v>
      </c>
    </row>
    <row r="743" spans="3:16" ht="15" customHeight="1">
      <c r="C743" s="7" t="s">
        <v>435</v>
      </c>
      <c r="D743" s="2"/>
      <c r="E743" s="2"/>
      <c r="F743" s="2"/>
      <c r="M743" s="2"/>
      <c r="N743" s="17">
        <v>35</v>
      </c>
      <c r="O743" s="18">
        <f t="shared" si="46"/>
        <v>2.1806853582554515</v>
      </c>
      <c r="P743" s="18">
        <f t="shared" si="46"/>
        <v>2.320954907161804</v>
      </c>
    </row>
    <row r="744" spans="3:16" ht="15" customHeight="1">
      <c r="C744" s="7" t="s">
        <v>436</v>
      </c>
      <c r="D744" s="2"/>
      <c r="E744" s="2"/>
      <c r="F744" s="2"/>
      <c r="M744" s="2"/>
      <c r="N744" s="17">
        <v>16</v>
      </c>
      <c r="O744" s="18">
        <f t="shared" si="46"/>
        <v>0.9968847352024922</v>
      </c>
      <c r="P744" s="18">
        <f t="shared" si="46"/>
        <v>1.0610079575596816</v>
      </c>
    </row>
    <row r="745" spans="3:16" ht="15" customHeight="1">
      <c r="C745" s="7" t="s">
        <v>437</v>
      </c>
      <c r="D745" s="2"/>
      <c r="E745" s="2"/>
      <c r="F745" s="2"/>
      <c r="M745" s="2"/>
      <c r="N745" s="17">
        <v>35</v>
      </c>
      <c r="O745" s="18">
        <f t="shared" si="46"/>
        <v>2.1806853582554515</v>
      </c>
      <c r="P745" s="18">
        <f t="shared" si="46"/>
        <v>2.320954907161804</v>
      </c>
    </row>
    <row r="746" spans="3:16" ht="15" customHeight="1">
      <c r="C746" s="7" t="s">
        <v>438</v>
      </c>
      <c r="D746" s="2"/>
      <c r="E746" s="2"/>
      <c r="F746" s="2"/>
      <c r="M746" s="2"/>
      <c r="N746" s="17">
        <v>28</v>
      </c>
      <c r="O746" s="18">
        <f t="shared" si="46"/>
        <v>1.7445482866043613</v>
      </c>
      <c r="P746" s="18">
        <f t="shared" si="46"/>
        <v>1.8567639257294428</v>
      </c>
    </row>
    <row r="747" spans="3:16" ht="15" customHeight="1">
      <c r="C747" s="7" t="s">
        <v>439</v>
      </c>
      <c r="D747" s="2"/>
      <c r="E747" s="2"/>
      <c r="F747" s="2"/>
      <c r="M747" s="2"/>
      <c r="N747" s="17">
        <v>3</v>
      </c>
      <c r="O747" s="18">
        <f t="shared" si="46"/>
        <v>0.1869158878504673</v>
      </c>
      <c r="P747" s="18">
        <f t="shared" si="46"/>
        <v>0.1989389920424403</v>
      </c>
    </row>
    <row r="748" spans="3:16" ht="15" customHeight="1">
      <c r="C748" s="10" t="s">
        <v>72</v>
      </c>
      <c r="D748" s="11"/>
      <c r="E748" s="11"/>
      <c r="F748" s="11"/>
      <c r="G748" s="11"/>
      <c r="H748" s="11"/>
      <c r="I748" s="11"/>
      <c r="J748" s="11"/>
      <c r="K748" s="11"/>
      <c r="L748" s="11"/>
      <c r="M748" s="11"/>
      <c r="N748" s="19">
        <v>97</v>
      </c>
      <c r="O748" s="20">
        <f>$N748/O$735*100</f>
        <v>6.043613707165109</v>
      </c>
      <c r="P748" s="21" t="s">
        <v>73</v>
      </c>
    </row>
    <row r="749" spans="3:16" ht="15" customHeight="1">
      <c r="C749" s="22" t="s">
        <v>74</v>
      </c>
      <c r="D749" s="23"/>
      <c r="E749" s="23"/>
      <c r="F749" s="23"/>
      <c r="G749" s="23"/>
      <c r="H749" s="23"/>
      <c r="I749" s="23"/>
      <c r="J749" s="23"/>
      <c r="K749" s="23"/>
      <c r="L749" s="23"/>
      <c r="M749" s="23"/>
      <c r="N749" s="24">
        <f>SUM(N736:N748)</f>
        <v>1634</v>
      </c>
      <c r="O749" s="25" t="str">
        <f>IF(SUM(O736:O748)&gt;100,"－",SUM(O736:O748))</f>
        <v>－</v>
      </c>
      <c r="P749" s="25" t="str">
        <f>IF(SUM(P736:P748)&gt;100,"－",SUM(P736:P748))</f>
        <v>－</v>
      </c>
    </row>
    <row r="750" spans="3:16" ht="15" customHeight="1">
      <c r="C750" s="30"/>
      <c r="D750" s="30"/>
      <c r="E750" s="30"/>
      <c r="F750" s="30"/>
      <c r="G750" s="30"/>
      <c r="H750" s="30"/>
      <c r="I750" s="30"/>
      <c r="J750" s="30"/>
      <c r="K750" s="30"/>
      <c r="L750" s="30"/>
      <c r="M750" s="30"/>
      <c r="N750" s="31"/>
      <c r="O750" s="32"/>
      <c r="P750" s="32"/>
    </row>
    <row r="751" spans="2:12" ht="15" customHeight="1">
      <c r="B751" s="40" t="s">
        <v>440</v>
      </c>
      <c r="L751" s="1"/>
    </row>
    <row r="752" spans="3:24" s="40" customFormat="1" ht="45.75" customHeight="1">
      <c r="C752" s="48"/>
      <c r="D752" s="49"/>
      <c r="E752" s="49"/>
      <c r="F752" s="49"/>
      <c r="G752" s="49"/>
      <c r="H752" s="49"/>
      <c r="I752" s="49"/>
      <c r="J752" s="49"/>
      <c r="K752" s="49"/>
      <c r="L752" s="49"/>
      <c r="M752" s="50"/>
      <c r="N752" s="51" t="s">
        <v>441</v>
      </c>
      <c r="O752" s="51" t="s">
        <v>442</v>
      </c>
      <c r="P752" s="51" t="s">
        <v>443</v>
      </c>
      <c r="Q752" s="51" t="s">
        <v>444</v>
      </c>
      <c r="R752" s="51" t="s">
        <v>445</v>
      </c>
      <c r="S752" s="51" t="s">
        <v>446</v>
      </c>
      <c r="T752" s="51" t="s">
        <v>447</v>
      </c>
      <c r="U752" s="52" t="s">
        <v>72</v>
      </c>
      <c r="V752" s="52" t="s">
        <v>448</v>
      </c>
      <c r="W752" s="1"/>
      <c r="X752" s="1"/>
    </row>
    <row r="753" spans="3:24" s="40" customFormat="1" ht="12" customHeight="1">
      <c r="C753" s="6" t="s">
        <v>56</v>
      </c>
      <c r="D753" s="53" t="s">
        <v>449</v>
      </c>
      <c r="E753" s="29"/>
      <c r="F753" s="29"/>
      <c r="G753" s="29"/>
      <c r="H753" s="29"/>
      <c r="I753" s="29"/>
      <c r="J753" s="29"/>
      <c r="K753" s="29"/>
      <c r="L753" s="29"/>
      <c r="M753" s="54"/>
      <c r="N753" s="55">
        <v>517</v>
      </c>
      <c r="O753" s="55">
        <v>700</v>
      </c>
      <c r="P753" s="55">
        <v>49</v>
      </c>
      <c r="Q753" s="55">
        <v>57</v>
      </c>
      <c r="R753" s="55">
        <v>177</v>
      </c>
      <c r="S753" s="55">
        <v>83</v>
      </c>
      <c r="T753" s="55">
        <v>103</v>
      </c>
      <c r="U753" s="55">
        <v>638</v>
      </c>
      <c r="V753" s="55">
        <f aca="true" t="shared" si="47" ref="V753:V788">SUM(N753:U753)</f>
        <v>2324</v>
      </c>
      <c r="W753" s="1"/>
      <c r="X753" s="1"/>
    </row>
    <row r="754" spans="3:24" s="40" customFormat="1" ht="12" customHeight="1">
      <c r="C754" s="8"/>
      <c r="D754" s="53" t="s">
        <v>450</v>
      </c>
      <c r="E754" s="29"/>
      <c r="F754" s="29"/>
      <c r="G754" s="29"/>
      <c r="H754" s="29"/>
      <c r="I754" s="29"/>
      <c r="J754" s="29"/>
      <c r="K754" s="29"/>
      <c r="L754" s="29"/>
      <c r="M754" s="54"/>
      <c r="N754" s="55">
        <v>234</v>
      </c>
      <c r="O754" s="55">
        <v>175</v>
      </c>
      <c r="P754" s="55">
        <v>63</v>
      </c>
      <c r="Q754" s="55">
        <v>122</v>
      </c>
      <c r="R754" s="55">
        <v>258</v>
      </c>
      <c r="S754" s="55">
        <v>118</v>
      </c>
      <c r="T754" s="55">
        <v>217</v>
      </c>
      <c r="U754" s="55">
        <v>769</v>
      </c>
      <c r="V754" s="55">
        <f t="shared" si="47"/>
        <v>1956</v>
      </c>
      <c r="W754" s="1"/>
      <c r="X754" s="1"/>
    </row>
    <row r="755" spans="3:24" s="40" customFormat="1" ht="12" customHeight="1">
      <c r="C755" s="8"/>
      <c r="D755" s="53" t="s">
        <v>430</v>
      </c>
      <c r="E755" s="29"/>
      <c r="F755" s="29"/>
      <c r="G755" s="29"/>
      <c r="H755" s="29"/>
      <c r="I755" s="29"/>
      <c r="J755" s="29"/>
      <c r="K755" s="29"/>
      <c r="L755" s="29"/>
      <c r="M755" s="54"/>
      <c r="N755" s="55">
        <v>51</v>
      </c>
      <c r="O755" s="55">
        <v>44</v>
      </c>
      <c r="P755" s="55">
        <v>13</v>
      </c>
      <c r="Q755" s="55">
        <v>10</v>
      </c>
      <c r="R755" s="55">
        <v>65</v>
      </c>
      <c r="S755" s="55">
        <v>21</v>
      </c>
      <c r="T755" s="55">
        <v>517</v>
      </c>
      <c r="U755" s="55">
        <v>926</v>
      </c>
      <c r="V755" s="55">
        <f t="shared" si="47"/>
        <v>1647</v>
      </c>
      <c r="W755" s="1"/>
      <c r="X755" s="1"/>
    </row>
    <row r="756" spans="3:24" s="40" customFormat="1" ht="12" customHeight="1">
      <c r="C756" s="8"/>
      <c r="D756" s="53" t="s">
        <v>431</v>
      </c>
      <c r="E756" s="29"/>
      <c r="F756" s="29"/>
      <c r="G756" s="29"/>
      <c r="H756" s="29"/>
      <c r="I756" s="29"/>
      <c r="J756" s="29"/>
      <c r="K756" s="29"/>
      <c r="L756" s="29"/>
      <c r="M756" s="54"/>
      <c r="N756" s="55">
        <v>64</v>
      </c>
      <c r="O756" s="55">
        <v>63</v>
      </c>
      <c r="P756" s="55">
        <v>57</v>
      </c>
      <c r="Q756" s="55">
        <v>64</v>
      </c>
      <c r="R756" s="55">
        <v>74</v>
      </c>
      <c r="S756" s="55">
        <v>45</v>
      </c>
      <c r="T756" s="55">
        <v>442</v>
      </c>
      <c r="U756" s="55">
        <v>910</v>
      </c>
      <c r="V756" s="55">
        <f t="shared" si="47"/>
        <v>1719</v>
      </c>
      <c r="W756" s="1"/>
      <c r="X756" s="1"/>
    </row>
    <row r="757" spans="3:24" s="40" customFormat="1" ht="12" customHeight="1">
      <c r="C757" s="8"/>
      <c r="D757" s="53" t="s">
        <v>432</v>
      </c>
      <c r="E757" s="29"/>
      <c r="F757" s="29"/>
      <c r="G757" s="29"/>
      <c r="H757" s="29"/>
      <c r="I757" s="29"/>
      <c r="J757" s="29"/>
      <c r="K757" s="29"/>
      <c r="L757" s="29"/>
      <c r="M757" s="54"/>
      <c r="N757" s="55">
        <v>112</v>
      </c>
      <c r="O757" s="55">
        <v>94</v>
      </c>
      <c r="P757" s="55">
        <v>38</v>
      </c>
      <c r="Q757" s="55">
        <v>39</v>
      </c>
      <c r="R757" s="55">
        <v>119</v>
      </c>
      <c r="S757" s="55">
        <v>152</v>
      </c>
      <c r="T757" s="55">
        <v>393</v>
      </c>
      <c r="U757" s="55">
        <v>855</v>
      </c>
      <c r="V757" s="55">
        <f t="shared" si="47"/>
        <v>1802</v>
      </c>
      <c r="W757" s="1"/>
      <c r="X757" s="1"/>
    </row>
    <row r="758" spans="3:24" s="40" customFormat="1" ht="12" customHeight="1">
      <c r="C758" s="8"/>
      <c r="D758" s="53" t="s">
        <v>433</v>
      </c>
      <c r="E758" s="29"/>
      <c r="F758" s="29"/>
      <c r="G758" s="29"/>
      <c r="H758" s="29"/>
      <c r="I758" s="29"/>
      <c r="J758" s="29"/>
      <c r="K758" s="29"/>
      <c r="L758" s="29"/>
      <c r="M758" s="54"/>
      <c r="N758" s="55">
        <v>445</v>
      </c>
      <c r="O758" s="55">
        <v>503</v>
      </c>
      <c r="P758" s="55">
        <v>80</v>
      </c>
      <c r="Q758" s="55">
        <v>104</v>
      </c>
      <c r="R758" s="55">
        <v>222</v>
      </c>
      <c r="S758" s="55">
        <v>142</v>
      </c>
      <c r="T758" s="55">
        <v>190</v>
      </c>
      <c r="U758" s="55">
        <v>662</v>
      </c>
      <c r="V758" s="55">
        <f t="shared" si="47"/>
        <v>2348</v>
      </c>
      <c r="W758" s="1"/>
      <c r="X758" s="1"/>
    </row>
    <row r="759" spans="3:24" s="40" customFormat="1" ht="12" customHeight="1">
      <c r="C759" s="8"/>
      <c r="D759" s="53" t="s">
        <v>434</v>
      </c>
      <c r="E759" s="29"/>
      <c r="F759" s="29"/>
      <c r="G759" s="29"/>
      <c r="H759" s="29"/>
      <c r="I759" s="29"/>
      <c r="J759" s="29"/>
      <c r="K759" s="29"/>
      <c r="L759" s="29"/>
      <c r="M759" s="54"/>
      <c r="N759" s="55">
        <v>8</v>
      </c>
      <c r="O759" s="55">
        <v>12</v>
      </c>
      <c r="P759" s="55">
        <v>2</v>
      </c>
      <c r="Q759" s="55">
        <v>11</v>
      </c>
      <c r="R759" s="55">
        <v>30</v>
      </c>
      <c r="S759" s="55">
        <v>9</v>
      </c>
      <c r="T759" s="55">
        <v>595</v>
      </c>
      <c r="U759" s="55">
        <v>948</v>
      </c>
      <c r="V759" s="55">
        <f t="shared" si="47"/>
        <v>1615</v>
      </c>
      <c r="W759" s="1"/>
      <c r="X759" s="1"/>
    </row>
    <row r="760" spans="3:24" s="40" customFormat="1" ht="12" customHeight="1">
      <c r="C760" s="8"/>
      <c r="D760" s="53" t="s">
        <v>435</v>
      </c>
      <c r="E760" s="29"/>
      <c r="F760" s="29"/>
      <c r="G760" s="29"/>
      <c r="H760" s="29"/>
      <c r="I760" s="29"/>
      <c r="J760" s="29"/>
      <c r="K760" s="29"/>
      <c r="L760" s="29"/>
      <c r="M760" s="54"/>
      <c r="N760" s="55">
        <v>29</v>
      </c>
      <c r="O760" s="55">
        <v>44</v>
      </c>
      <c r="P760" s="55">
        <v>15</v>
      </c>
      <c r="Q760" s="55">
        <v>13</v>
      </c>
      <c r="R760" s="55">
        <v>111</v>
      </c>
      <c r="S760" s="55">
        <v>13</v>
      </c>
      <c r="T760" s="55">
        <v>475</v>
      </c>
      <c r="U760" s="55">
        <v>939</v>
      </c>
      <c r="V760" s="55">
        <f t="shared" si="47"/>
        <v>1639</v>
      </c>
      <c r="W760" s="1"/>
      <c r="X760" s="1"/>
    </row>
    <row r="761" spans="3:24" s="40" customFormat="1" ht="12" customHeight="1">
      <c r="C761" s="8"/>
      <c r="D761" s="53" t="s">
        <v>451</v>
      </c>
      <c r="E761" s="29"/>
      <c r="F761" s="29"/>
      <c r="G761" s="29"/>
      <c r="H761" s="29"/>
      <c r="I761" s="29"/>
      <c r="J761" s="29"/>
      <c r="K761" s="29"/>
      <c r="L761" s="29"/>
      <c r="M761" s="54"/>
      <c r="N761" s="55">
        <v>3</v>
      </c>
      <c r="O761" s="55">
        <v>2</v>
      </c>
      <c r="P761" s="55">
        <v>3</v>
      </c>
      <c r="Q761" s="55">
        <v>3</v>
      </c>
      <c r="R761" s="55">
        <v>19</v>
      </c>
      <c r="S761" s="55">
        <v>3</v>
      </c>
      <c r="T761" s="55">
        <v>645</v>
      </c>
      <c r="U761" s="55">
        <v>935</v>
      </c>
      <c r="V761" s="55">
        <f t="shared" si="47"/>
        <v>1613</v>
      </c>
      <c r="W761" s="1"/>
      <c r="X761" s="1"/>
    </row>
    <row r="762" spans="3:24" s="40" customFormat="1" ht="12" customHeight="1">
      <c r="C762" s="8"/>
      <c r="D762" s="53" t="s">
        <v>452</v>
      </c>
      <c r="E762" s="29"/>
      <c r="F762" s="29"/>
      <c r="G762" s="29"/>
      <c r="H762" s="29"/>
      <c r="I762" s="29"/>
      <c r="J762" s="29"/>
      <c r="K762" s="29"/>
      <c r="L762" s="29"/>
      <c r="M762" s="54"/>
      <c r="N762" s="55">
        <v>5</v>
      </c>
      <c r="O762" s="55">
        <v>24</v>
      </c>
      <c r="P762" s="55">
        <v>44</v>
      </c>
      <c r="Q762" s="55">
        <v>12</v>
      </c>
      <c r="R762" s="55">
        <v>27</v>
      </c>
      <c r="S762" s="55">
        <v>14</v>
      </c>
      <c r="T762" s="55">
        <v>579</v>
      </c>
      <c r="U762" s="55">
        <v>916</v>
      </c>
      <c r="V762" s="55">
        <f t="shared" si="47"/>
        <v>1621</v>
      </c>
      <c r="W762" s="1"/>
      <c r="X762" s="1"/>
    </row>
    <row r="763" spans="3:24" s="40" customFormat="1" ht="12" customHeight="1">
      <c r="C763" s="8"/>
      <c r="D763" s="53" t="s">
        <v>438</v>
      </c>
      <c r="E763" s="29"/>
      <c r="F763" s="29"/>
      <c r="G763" s="29"/>
      <c r="H763" s="29"/>
      <c r="I763" s="29"/>
      <c r="J763" s="29"/>
      <c r="K763" s="29"/>
      <c r="L763" s="29"/>
      <c r="M763" s="54"/>
      <c r="N763" s="55">
        <v>14</v>
      </c>
      <c r="O763" s="55">
        <v>17</v>
      </c>
      <c r="P763" s="55">
        <v>5</v>
      </c>
      <c r="Q763" s="55">
        <v>12</v>
      </c>
      <c r="R763" s="55">
        <v>20</v>
      </c>
      <c r="S763" s="55">
        <v>4</v>
      </c>
      <c r="T763" s="55">
        <v>648</v>
      </c>
      <c r="U763" s="55">
        <v>916</v>
      </c>
      <c r="V763" s="55">
        <f t="shared" si="47"/>
        <v>1636</v>
      </c>
      <c r="W763" s="1"/>
      <c r="X763" s="1"/>
    </row>
    <row r="764" spans="3:24" s="40" customFormat="1" ht="12" customHeight="1">
      <c r="C764" s="8"/>
      <c r="D764" s="53" t="s">
        <v>439</v>
      </c>
      <c r="E764" s="29"/>
      <c r="F764" s="29"/>
      <c r="G764" s="29"/>
      <c r="H764" s="29"/>
      <c r="I764" s="29"/>
      <c r="J764" s="29"/>
      <c r="K764" s="29"/>
      <c r="L764" s="29"/>
      <c r="M764" s="54"/>
      <c r="N764" s="55">
        <v>7</v>
      </c>
      <c r="O764" s="55">
        <v>8</v>
      </c>
      <c r="P764" s="55">
        <v>2</v>
      </c>
      <c r="Q764" s="55">
        <v>2</v>
      </c>
      <c r="R764" s="55">
        <v>6</v>
      </c>
      <c r="S764" s="55">
        <v>3</v>
      </c>
      <c r="T764" s="55">
        <v>653</v>
      </c>
      <c r="U764" s="55">
        <v>930</v>
      </c>
      <c r="V764" s="55">
        <f t="shared" si="47"/>
        <v>1611</v>
      </c>
      <c r="W764" s="1"/>
      <c r="X764" s="1"/>
    </row>
    <row r="765" spans="3:24" s="40" customFormat="1" ht="12" customHeight="1">
      <c r="C765" s="56" t="s">
        <v>57</v>
      </c>
      <c r="D765" s="57" t="s">
        <v>449</v>
      </c>
      <c r="E765" s="58"/>
      <c r="F765" s="58"/>
      <c r="G765" s="58"/>
      <c r="H765" s="58"/>
      <c r="I765" s="58"/>
      <c r="J765" s="58"/>
      <c r="K765" s="58"/>
      <c r="L765" s="58"/>
      <c r="M765" s="59">
        <f>$O$8</f>
        <v>1605</v>
      </c>
      <c r="N765" s="60">
        <f aca="true" t="shared" si="48" ref="N765:U776">N753/$M765*100</f>
        <v>32.21183800623053</v>
      </c>
      <c r="O765" s="60">
        <f t="shared" si="48"/>
        <v>43.613707165109034</v>
      </c>
      <c r="P765" s="60">
        <f t="shared" si="48"/>
        <v>3.0529595015576323</v>
      </c>
      <c r="Q765" s="60">
        <f t="shared" si="48"/>
        <v>3.551401869158879</v>
      </c>
      <c r="R765" s="60">
        <f t="shared" si="48"/>
        <v>11.02803738317757</v>
      </c>
      <c r="S765" s="60">
        <f t="shared" si="48"/>
        <v>5.1713395638629285</v>
      </c>
      <c r="T765" s="60">
        <f t="shared" si="48"/>
        <v>6.417445482866044</v>
      </c>
      <c r="U765" s="60">
        <f t="shared" si="48"/>
        <v>39.75077881619938</v>
      </c>
      <c r="V765" s="60">
        <f t="shared" si="47"/>
        <v>144.79750778816202</v>
      </c>
      <c r="W765" s="1"/>
      <c r="X765" s="1"/>
    </row>
    <row r="766" spans="3:24" s="40" customFormat="1" ht="12" customHeight="1">
      <c r="C766" s="8"/>
      <c r="D766" s="53" t="s">
        <v>450</v>
      </c>
      <c r="E766" s="29"/>
      <c r="F766" s="29"/>
      <c r="G766" s="29"/>
      <c r="H766" s="29"/>
      <c r="I766" s="29"/>
      <c r="J766" s="29"/>
      <c r="K766" s="29"/>
      <c r="L766" s="29"/>
      <c r="M766" s="61">
        <f aca="true" t="shared" si="49" ref="M766:M776">$O$8</f>
        <v>1605</v>
      </c>
      <c r="N766" s="62">
        <f t="shared" si="48"/>
        <v>14.57943925233645</v>
      </c>
      <c r="O766" s="62">
        <f t="shared" si="48"/>
        <v>10.903426791277258</v>
      </c>
      <c r="P766" s="62">
        <f t="shared" si="48"/>
        <v>3.925233644859813</v>
      </c>
      <c r="Q766" s="62">
        <f t="shared" si="48"/>
        <v>7.601246105919003</v>
      </c>
      <c r="R766" s="62">
        <f t="shared" si="48"/>
        <v>16.074766355140188</v>
      </c>
      <c r="S766" s="62">
        <f t="shared" si="48"/>
        <v>7.35202492211838</v>
      </c>
      <c r="T766" s="62">
        <f t="shared" si="48"/>
        <v>13.5202492211838</v>
      </c>
      <c r="U766" s="62">
        <f t="shared" si="48"/>
        <v>47.912772585669785</v>
      </c>
      <c r="V766" s="62">
        <f t="shared" si="47"/>
        <v>121.86915887850468</v>
      </c>
      <c r="W766" s="1"/>
      <c r="X766" s="1"/>
    </row>
    <row r="767" spans="3:22" s="40" customFormat="1" ht="12" customHeight="1">
      <c r="C767" s="8"/>
      <c r="D767" s="53" t="s">
        <v>430</v>
      </c>
      <c r="E767" s="29"/>
      <c r="F767" s="29"/>
      <c r="G767" s="29"/>
      <c r="H767" s="29"/>
      <c r="I767" s="29"/>
      <c r="J767" s="29"/>
      <c r="K767" s="29"/>
      <c r="L767" s="29"/>
      <c r="M767" s="61">
        <f t="shared" si="49"/>
        <v>1605</v>
      </c>
      <c r="N767" s="62">
        <f t="shared" si="48"/>
        <v>3.177570093457944</v>
      </c>
      <c r="O767" s="62">
        <f t="shared" si="48"/>
        <v>2.7414330218068534</v>
      </c>
      <c r="P767" s="62">
        <f t="shared" si="48"/>
        <v>0.809968847352025</v>
      </c>
      <c r="Q767" s="62">
        <f t="shared" si="48"/>
        <v>0.6230529595015576</v>
      </c>
      <c r="R767" s="62">
        <f t="shared" si="48"/>
        <v>4.049844236760125</v>
      </c>
      <c r="S767" s="62">
        <f t="shared" si="48"/>
        <v>1.3084112149532712</v>
      </c>
      <c r="T767" s="62">
        <f t="shared" si="48"/>
        <v>32.21183800623053</v>
      </c>
      <c r="U767" s="62">
        <f t="shared" si="48"/>
        <v>57.69470404984423</v>
      </c>
      <c r="V767" s="62">
        <f t="shared" si="47"/>
        <v>102.61682242990653</v>
      </c>
    </row>
    <row r="768" spans="3:22" s="40" customFormat="1" ht="12" customHeight="1">
      <c r="C768" s="8"/>
      <c r="D768" s="53" t="s">
        <v>431</v>
      </c>
      <c r="E768" s="29"/>
      <c r="F768" s="29"/>
      <c r="G768" s="29"/>
      <c r="H768" s="29"/>
      <c r="I768" s="29"/>
      <c r="J768" s="29"/>
      <c r="K768" s="29"/>
      <c r="L768" s="29"/>
      <c r="M768" s="61">
        <f t="shared" si="49"/>
        <v>1605</v>
      </c>
      <c r="N768" s="62">
        <f t="shared" si="48"/>
        <v>3.987538940809969</v>
      </c>
      <c r="O768" s="62">
        <f t="shared" si="48"/>
        <v>3.925233644859813</v>
      </c>
      <c r="P768" s="62">
        <f t="shared" si="48"/>
        <v>3.551401869158879</v>
      </c>
      <c r="Q768" s="62">
        <f t="shared" si="48"/>
        <v>3.987538940809969</v>
      </c>
      <c r="R768" s="62">
        <f t="shared" si="48"/>
        <v>4.610591900311527</v>
      </c>
      <c r="S768" s="62">
        <f t="shared" si="48"/>
        <v>2.803738317757009</v>
      </c>
      <c r="T768" s="62">
        <f t="shared" si="48"/>
        <v>27.53894080996885</v>
      </c>
      <c r="U768" s="62">
        <f t="shared" si="48"/>
        <v>56.69781931464174</v>
      </c>
      <c r="V768" s="62">
        <f t="shared" si="47"/>
        <v>107.10280373831776</v>
      </c>
    </row>
    <row r="769" spans="3:22" s="40" customFormat="1" ht="12" customHeight="1">
      <c r="C769" s="8"/>
      <c r="D769" s="53" t="s">
        <v>432</v>
      </c>
      <c r="E769" s="29"/>
      <c r="F769" s="29"/>
      <c r="G769" s="29"/>
      <c r="H769" s="29"/>
      <c r="I769" s="29"/>
      <c r="J769" s="29"/>
      <c r="K769" s="29"/>
      <c r="L769" s="29"/>
      <c r="M769" s="61">
        <f t="shared" si="49"/>
        <v>1605</v>
      </c>
      <c r="N769" s="62">
        <f t="shared" si="48"/>
        <v>6.978193146417445</v>
      </c>
      <c r="O769" s="62">
        <f t="shared" si="48"/>
        <v>5.8566978193146415</v>
      </c>
      <c r="P769" s="62">
        <f t="shared" si="48"/>
        <v>2.3676012461059193</v>
      </c>
      <c r="Q769" s="62">
        <f t="shared" si="48"/>
        <v>2.4299065420560746</v>
      </c>
      <c r="R769" s="62">
        <f t="shared" si="48"/>
        <v>7.414330218068536</v>
      </c>
      <c r="S769" s="62">
        <f t="shared" si="48"/>
        <v>9.470404984423677</v>
      </c>
      <c r="T769" s="62">
        <f t="shared" si="48"/>
        <v>24.485981308411215</v>
      </c>
      <c r="U769" s="62">
        <f t="shared" si="48"/>
        <v>53.271028037383175</v>
      </c>
      <c r="V769" s="62">
        <f t="shared" si="47"/>
        <v>112.27414330218068</v>
      </c>
    </row>
    <row r="770" spans="3:22" s="40" customFormat="1" ht="12" customHeight="1">
      <c r="C770" s="8"/>
      <c r="D770" s="53" t="s">
        <v>433</v>
      </c>
      <c r="E770" s="29"/>
      <c r="F770" s="29"/>
      <c r="G770" s="29"/>
      <c r="H770" s="29"/>
      <c r="I770" s="29"/>
      <c r="J770" s="29"/>
      <c r="K770" s="29"/>
      <c r="L770" s="29"/>
      <c r="M770" s="61">
        <f t="shared" si="49"/>
        <v>1605</v>
      </c>
      <c r="N770" s="62">
        <f t="shared" si="48"/>
        <v>27.725856697819314</v>
      </c>
      <c r="O770" s="62">
        <f t="shared" si="48"/>
        <v>31.339563862928348</v>
      </c>
      <c r="P770" s="62">
        <f t="shared" si="48"/>
        <v>4.984423676012461</v>
      </c>
      <c r="Q770" s="62">
        <f t="shared" si="48"/>
        <v>6.4797507788162</v>
      </c>
      <c r="R770" s="62">
        <f t="shared" si="48"/>
        <v>13.831775700934578</v>
      </c>
      <c r="S770" s="62">
        <f t="shared" si="48"/>
        <v>8.847352024922118</v>
      </c>
      <c r="T770" s="62">
        <f t="shared" si="48"/>
        <v>11.838006230529595</v>
      </c>
      <c r="U770" s="62">
        <f t="shared" si="48"/>
        <v>41.24610591900312</v>
      </c>
      <c r="V770" s="62">
        <f t="shared" si="47"/>
        <v>146.29283489096574</v>
      </c>
    </row>
    <row r="771" spans="3:22" s="40" customFormat="1" ht="12" customHeight="1">
      <c r="C771" s="63"/>
      <c r="D771" s="53" t="s">
        <v>434</v>
      </c>
      <c r="E771" s="29"/>
      <c r="F771" s="29"/>
      <c r="G771" s="29"/>
      <c r="H771" s="29"/>
      <c r="I771" s="29"/>
      <c r="J771" s="29"/>
      <c r="K771" s="29"/>
      <c r="L771" s="29"/>
      <c r="M771" s="61">
        <f t="shared" si="49"/>
        <v>1605</v>
      </c>
      <c r="N771" s="62">
        <f t="shared" si="48"/>
        <v>0.4984423676012461</v>
      </c>
      <c r="O771" s="62">
        <f t="shared" si="48"/>
        <v>0.7476635514018692</v>
      </c>
      <c r="P771" s="62">
        <f t="shared" si="48"/>
        <v>0.12461059190031153</v>
      </c>
      <c r="Q771" s="62">
        <f t="shared" si="48"/>
        <v>0.6853582554517134</v>
      </c>
      <c r="R771" s="62">
        <f t="shared" si="48"/>
        <v>1.8691588785046727</v>
      </c>
      <c r="S771" s="62">
        <f t="shared" si="48"/>
        <v>0.5607476635514018</v>
      </c>
      <c r="T771" s="62">
        <f t="shared" si="48"/>
        <v>37.07165109034268</v>
      </c>
      <c r="U771" s="62">
        <f t="shared" si="48"/>
        <v>59.06542056074766</v>
      </c>
      <c r="V771" s="62">
        <f t="shared" si="47"/>
        <v>100.62305295950155</v>
      </c>
    </row>
    <row r="772" spans="3:22" s="40" customFormat="1" ht="12" customHeight="1">
      <c r="C772" s="63"/>
      <c r="D772" s="53" t="s">
        <v>435</v>
      </c>
      <c r="E772" s="29"/>
      <c r="F772" s="29"/>
      <c r="G772" s="29"/>
      <c r="H772" s="29"/>
      <c r="I772" s="29"/>
      <c r="J772" s="29"/>
      <c r="K772" s="29"/>
      <c r="L772" s="29"/>
      <c r="M772" s="61">
        <f t="shared" si="49"/>
        <v>1605</v>
      </c>
      <c r="N772" s="62">
        <f t="shared" si="48"/>
        <v>1.8068535825545171</v>
      </c>
      <c r="O772" s="62">
        <f t="shared" si="48"/>
        <v>2.7414330218068534</v>
      </c>
      <c r="P772" s="62">
        <f t="shared" si="48"/>
        <v>0.9345794392523363</v>
      </c>
      <c r="Q772" s="62">
        <f t="shared" si="48"/>
        <v>0.809968847352025</v>
      </c>
      <c r="R772" s="62">
        <f t="shared" si="48"/>
        <v>6.915887850467289</v>
      </c>
      <c r="S772" s="62">
        <f t="shared" si="48"/>
        <v>0.809968847352025</v>
      </c>
      <c r="T772" s="62">
        <f t="shared" si="48"/>
        <v>29.595015576323984</v>
      </c>
      <c r="U772" s="62">
        <f t="shared" si="48"/>
        <v>58.504672897196265</v>
      </c>
      <c r="V772" s="62">
        <f t="shared" si="47"/>
        <v>102.1183800623053</v>
      </c>
    </row>
    <row r="773" spans="3:22" s="40" customFormat="1" ht="12" customHeight="1">
      <c r="C773" s="63"/>
      <c r="D773" s="53" t="s">
        <v>451</v>
      </c>
      <c r="E773" s="29"/>
      <c r="F773" s="29"/>
      <c r="G773" s="29"/>
      <c r="H773" s="29"/>
      <c r="I773" s="29"/>
      <c r="J773" s="29"/>
      <c r="K773" s="29"/>
      <c r="L773" s="29"/>
      <c r="M773" s="61">
        <f t="shared" si="49"/>
        <v>1605</v>
      </c>
      <c r="N773" s="62">
        <f t="shared" si="48"/>
        <v>0.1869158878504673</v>
      </c>
      <c r="O773" s="62">
        <f t="shared" si="48"/>
        <v>0.12461059190031153</v>
      </c>
      <c r="P773" s="62">
        <f t="shared" si="48"/>
        <v>0.1869158878504673</v>
      </c>
      <c r="Q773" s="62">
        <f t="shared" si="48"/>
        <v>0.1869158878504673</v>
      </c>
      <c r="R773" s="62">
        <f t="shared" si="48"/>
        <v>1.1838006230529596</v>
      </c>
      <c r="S773" s="62">
        <f t="shared" si="48"/>
        <v>0.1869158878504673</v>
      </c>
      <c r="T773" s="62">
        <f t="shared" si="48"/>
        <v>40.18691588785047</v>
      </c>
      <c r="U773" s="62">
        <f t="shared" si="48"/>
        <v>58.25545171339564</v>
      </c>
      <c r="V773" s="62">
        <f t="shared" si="47"/>
        <v>100.49844236760124</v>
      </c>
    </row>
    <row r="774" spans="3:22" s="40" customFormat="1" ht="12" customHeight="1">
      <c r="C774" s="63"/>
      <c r="D774" s="53" t="s">
        <v>452</v>
      </c>
      <c r="E774" s="29"/>
      <c r="F774" s="29"/>
      <c r="G774" s="29"/>
      <c r="H774" s="29"/>
      <c r="I774" s="29"/>
      <c r="J774" s="29"/>
      <c r="K774" s="29"/>
      <c r="L774" s="29"/>
      <c r="M774" s="61">
        <f t="shared" si="49"/>
        <v>1605</v>
      </c>
      <c r="N774" s="62">
        <f t="shared" si="48"/>
        <v>0.3115264797507788</v>
      </c>
      <c r="O774" s="62">
        <f t="shared" si="48"/>
        <v>1.4953271028037385</v>
      </c>
      <c r="P774" s="62">
        <f t="shared" si="48"/>
        <v>2.7414330218068534</v>
      </c>
      <c r="Q774" s="62">
        <f t="shared" si="48"/>
        <v>0.7476635514018692</v>
      </c>
      <c r="R774" s="62">
        <f t="shared" si="48"/>
        <v>1.6822429906542056</v>
      </c>
      <c r="S774" s="62">
        <f t="shared" si="48"/>
        <v>0.8722741433021807</v>
      </c>
      <c r="T774" s="62">
        <f t="shared" si="48"/>
        <v>36.074766355140184</v>
      </c>
      <c r="U774" s="62">
        <f t="shared" si="48"/>
        <v>57.07165109034268</v>
      </c>
      <c r="V774" s="62">
        <f t="shared" si="47"/>
        <v>100.99688473520249</v>
      </c>
    </row>
    <row r="775" spans="3:22" s="40" customFormat="1" ht="12" customHeight="1">
      <c r="C775" s="63"/>
      <c r="D775" s="53" t="s">
        <v>438</v>
      </c>
      <c r="E775" s="29"/>
      <c r="F775" s="29"/>
      <c r="G775" s="29"/>
      <c r="H775" s="29"/>
      <c r="I775" s="29"/>
      <c r="J775" s="29"/>
      <c r="K775" s="29"/>
      <c r="L775" s="29"/>
      <c r="M775" s="61">
        <f t="shared" si="49"/>
        <v>1605</v>
      </c>
      <c r="N775" s="62">
        <f t="shared" si="48"/>
        <v>0.8722741433021807</v>
      </c>
      <c r="O775" s="62">
        <f t="shared" si="48"/>
        <v>1.0591900311526479</v>
      </c>
      <c r="P775" s="62">
        <f t="shared" si="48"/>
        <v>0.3115264797507788</v>
      </c>
      <c r="Q775" s="62">
        <f t="shared" si="48"/>
        <v>0.7476635514018692</v>
      </c>
      <c r="R775" s="62">
        <f t="shared" si="48"/>
        <v>1.2461059190031152</v>
      </c>
      <c r="S775" s="62">
        <f t="shared" si="48"/>
        <v>0.24922118380062305</v>
      </c>
      <c r="T775" s="62">
        <f t="shared" si="48"/>
        <v>40.373831775700936</v>
      </c>
      <c r="U775" s="62">
        <f t="shared" si="48"/>
        <v>57.07165109034268</v>
      </c>
      <c r="V775" s="62">
        <f t="shared" si="47"/>
        <v>101.93146417445482</v>
      </c>
    </row>
    <row r="776" spans="3:22" s="40" customFormat="1" ht="12" customHeight="1">
      <c r="C776" s="8"/>
      <c r="D776" s="53" t="s">
        <v>439</v>
      </c>
      <c r="E776" s="29"/>
      <c r="F776" s="29"/>
      <c r="G776" s="29"/>
      <c r="H776" s="29"/>
      <c r="I776" s="29"/>
      <c r="J776" s="29"/>
      <c r="K776" s="29"/>
      <c r="L776" s="29"/>
      <c r="M776" s="61">
        <f t="shared" si="49"/>
        <v>1605</v>
      </c>
      <c r="N776" s="62">
        <f t="shared" si="48"/>
        <v>0.43613707165109034</v>
      </c>
      <c r="O776" s="62">
        <f t="shared" si="48"/>
        <v>0.4984423676012461</v>
      </c>
      <c r="P776" s="62">
        <f t="shared" si="48"/>
        <v>0.12461059190031153</v>
      </c>
      <c r="Q776" s="62">
        <f t="shared" si="48"/>
        <v>0.12461059190031153</v>
      </c>
      <c r="R776" s="62">
        <f t="shared" si="48"/>
        <v>0.3738317757009346</v>
      </c>
      <c r="S776" s="62">
        <f t="shared" si="48"/>
        <v>0.1869158878504673</v>
      </c>
      <c r="T776" s="62">
        <f t="shared" si="48"/>
        <v>40.68535825545172</v>
      </c>
      <c r="U776" s="62">
        <f t="shared" si="48"/>
        <v>57.943925233644855</v>
      </c>
      <c r="V776" s="62">
        <f t="shared" si="47"/>
        <v>100.37383177570094</v>
      </c>
    </row>
    <row r="777" spans="3:22" s="40" customFormat="1" ht="12" customHeight="1">
      <c r="C777" s="6" t="s">
        <v>57</v>
      </c>
      <c r="D777" s="57" t="s">
        <v>449</v>
      </c>
      <c r="E777" s="58"/>
      <c r="F777" s="58"/>
      <c r="G777" s="58"/>
      <c r="H777" s="58"/>
      <c r="I777" s="58"/>
      <c r="J777" s="58"/>
      <c r="K777" s="58"/>
      <c r="L777" s="58"/>
      <c r="M777" s="59">
        <f aca="true" t="shared" si="50" ref="M777:M788">M765-U753</f>
        <v>967</v>
      </c>
      <c r="N777" s="60">
        <f aca="true" t="shared" si="51" ref="N777:T788">IF($M777=0,0,N753/$M777*100)</f>
        <v>53.464322647362984</v>
      </c>
      <c r="O777" s="60">
        <f t="shared" si="51"/>
        <v>72.38883143743536</v>
      </c>
      <c r="P777" s="60">
        <f t="shared" si="51"/>
        <v>5.067218200620475</v>
      </c>
      <c r="Q777" s="60">
        <f t="shared" si="51"/>
        <v>5.894519131334023</v>
      </c>
      <c r="R777" s="60">
        <f t="shared" si="51"/>
        <v>18.304033092037226</v>
      </c>
      <c r="S777" s="60">
        <f t="shared" si="51"/>
        <v>8.583247156153051</v>
      </c>
      <c r="T777" s="60">
        <f t="shared" si="51"/>
        <v>10.651499482936918</v>
      </c>
      <c r="U777" s="64" t="s">
        <v>73</v>
      </c>
      <c r="V777" s="60">
        <f t="shared" si="47"/>
        <v>174.35367114788005</v>
      </c>
    </row>
    <row r="778" spans="3:22" s="40" customFormat="1" ht="12" customHeight="1">
      <c r="C778" s="9" t="s">
        <v>453</v>
      </c>
      <c r="D778" s="53" t="s">
        <v>454</v>
      </c>
      <c r="E778" s="29"/>
      <c r="F778" s="29"/>
      <c r="G778" s="29"/>
      <c r="H778" s="29"/>
      <c r="I778" s="29"/>
      <c r="J778" s="29"/>
      <c r="K778" s="29"/>
      <c r="L778" s="29"/>
      <c r="M778" s="61">
        <f t="shared" si="50"/>
        <v>836</v>
      </c>
      <c r="N778" s="62">
        <f t="shared" si="51"/>
        <v>27.990430622009573</v>
      </c>
      <c r="O778" s="62">
        <f t="shared" si="51"/>
        <v>20.933014354066987</v>
      </c>
      <c r="P778" s="62">
        <f t="shared" si="51"/>
        <v>7.535885167464115</v>
      </c>
      <c r="Q778" s="62">
        <f t="shared" si="51"/>
        <v>14.5933014354067</v>
      </c>
      <c r="R778" s="62">
        <f t="shared" si="51"/>
        <v>30.861244019138756</v>
      </c>
      <c r="S778" s="62">
        <f t="shared" si="51"/>
        <v>14.114832535885165</v>
      </c>
      <c r="T778" s="62">
        <f t="shared" si="51"/>
        <v>25.95693779904306</v>
      </c>
      <c r="U778" s="39" t="s">
        <v>455</v>
      </c>
      <c r="V778" s="62">
        <f t="shared" si="47"/>
        <v>141.98564593301435</v>
      </c>
    </row>
    <row r="779" spans="3:22" s="40" customFormat="1" ht="12" customHeight="1">
      <c r="C779" s="8"/>
      <c r="D779" s="53" t="s">
        <v>430</v>
      </c>
      <c r="E779" s="29"/>
      <c r="F779" s="29"/>
      <c r="G779" s="29"/>
      <c r="H779" s="29"/>
      <c r="I779" s="29"/>
      <c r="J779" s="29"/>
      <c r="K779" s="29"/>
      <c r="L779" s="29"/>
      <c r="M779" s="61">
        <f t="shared" si="50"/>
        <v>679</v>
      </c>
      <c r="N779" s="62">
        <f t="shared" si="51"/>
        <v>7.511045655375552</v>
      </c>
      <c r="O779" s="62">
        <f t="shared" si="51"/>
        <v>6.480117820324007</v>
      </c>
      <c r="P779" s="62">
        <f t="shared" si="51"/>
        <v>1.914580265095729</v>
      </c>
      <c r="Q779" s="62">
        <f t="shared" si="51"/>
        <v>1.4727540500736376</v>
      </c>
      <c r="R779" s="62">
        <f t="shared" si="51"/>
        <v>9.572901325478647</v>
      </c>
      <c r="S779" s="62">
        <f t="shared" si="51"/>
        <v>3.0927835051546393</v>
      </c>
      <c r="T779" s="62">
        <f t="shared" si="51"/>
        <v>76.14138438880707</v>
      </c>
      <c r="U779" s="39" t="s">
        <v>455</v>
      </c>
      <c r="V779" s="62">
        <f t="shared" si="47"/>
        <v>106.18556701030928</v>
      </c>
    </row>
    <row r="780" spans="3:22" s="40" customFormat="1" ht="12" customHeight="1">
      <c r="C780" s="8"/>
      <c r="D780" s="53" t="s">
        <v>431</v>
      </c>
      <c r="E780" s="29"/>
      <c r="F780" s="29"/>
      <c r="G780" s="29"/>
      <c r="H780" s="29"/>
      <c r="I780" s="29"/>
      <c r="J780" s="29"/>
      <c r="K780" s="29"/>
      <c r="L780" s="29"/>
      <c r="M780" s="61">
        <f t="shared" si="50"/>
        <v>695</v>
      </c>
      <c r="N780" s="62">
        <f t="shared" si="51"/>
        <v>9.20863309352518</v>
      </c>
      <c r="O780" s="62">
        <f t="shared" si="51"/>
        <v>9.06474820143885</v>
      </c>
      <c r="P780" s="62">
        <f t="shared" si="51"/>
        <v>8.201438848920864</v>
      </c>
      <c r="Q780" s="62">
        <f t="shared" si="51"/>
        <v>9.20863309352518</v>
      </c>
      <c r="R780" s="62">
        <f t="shared" si="51"/>
        <v>10.647482014388489</v>
      </c>
      <c r="S780" s="62">
        <f t="shared" si="51"/>
        <v>6.474820143884892</v>
      </c>
      <c r="T780" s="62">
        <f t="shared" si="51"/>
        <v>63.59712230215827</v>
      </c>
      <c r="U780" s="39" t="s">
        <v>456</v>
      </c>
      <c r="V780" s="62">
        <f t="shared" si="47"/>
        <v>116.40287769784172</v>
      </c>
    </row>
    <row r="781" spans="3:22" s="40" customFormat="1" ht="12" customHeight="1">
      <c r="C781" s="8"/>
      <c r="D781" s="53" t="s">
        <v>432</v>
      </c>
      <c r="E781" s="29"/>
      <c r="F781" s="29"/>
      <c r="G781" s="29"/>
      <c r="H781" s="29"/>
      <c r="I781" s="29"/>
      <c r="J781" s="29"/>
      <c r="K781" s="29"/>
      <c r="L781" s="29"/>
      <c r="M781" s="61">
        <f t="shared" si="50"/>
        <v>750</v>
      </c>
      <c r="N781" s="62">
        <f t="shared" si="51"/>
        <v>14.933333333333335</v>
      </c>
      <c r="O781" s="62">
        <f t="shared" si="51"/>
        <v>12.533333333333333</v>
      </c>
      <c r="P781" s="62">
        <f t="shared" si="51"/>
        <v>5.066666666666666</v>
      </c>
      <c r="Q781" s="62">
        <f t="shared" si="51"/>
        <v>5.2</v>
      </c>
      <c r="R781" s="62">
        <f t="shared" si="51"/>
        <v>15.866666666666667</v>
      </c>
      <c r="S781" s="62">
        <f t="shared" si="51"/>
        <v>20.266666666666666</v>
      </c>
      <c r="T781" s="62">
        <f t="shared" si="51"/>
        <v>52.400000000000006</v>
      </c>
      <c r="U781" s="39" t="s">
        <v>456</v>
      </c>
      <c r="V781" s="62">
        <f t="shared" si="47"/>
        <v>126.26666666666668</v>
      </c>
    </row>
    <row r="782" spans="3:22" s="40" customFormat="1" ht="12" customHeight="1">
      <c r="C782" s="8"/>
      <c r="D782" s="53" t="s">
        <v>433</v>
      </c>
      <c r="E782" s="29"/>
      <c r="F782" s="29"/>
      <c r="G782" s="29"/>
      <c r="H782" s="29"/>
      <c r="I782" s="29"/>
      <c r="J782" s="29"/>
      <c r="K782" s="29"/>
      <c r="L782" s="29"/>
      <c r="M782" s="61">
        <f t="shared" si="50"/>
        <v>943</v>
      </c>
      <c r="N782" s="62">
        <f t="shared" si="51"/>
        <v>47.1898197242842</v>
      </c>
      <c r="O782" s="62">
        <f t="shared" si="51"/>
        <v>53.34040296924708</v>
      </c>
      <c r="P782" s="62">
        <f t="shared" si="51"/>
        <v>8.48356309650053</v>
      </c>
      <c r="Q782" s="62">
        <f t="shared" si="51"/>
        <v>11.028632025450689</v>
      </c>
      <c r="R782" s="62">
        <f t="shared" si="51"/>
        <v>23.54188759278897</v>
      </c>
      <c r="S782" s="62">
        <f t="shared" si="51"/>
        <v>15.058324496288442</v>
      </c>
      <c r="T782" s="62">
        <f t="shared" si="51"/>
        <v>20.14846235418876</v>
      </c>
      <c r="U782" s="39" t="s">
        <v>457</v>
      </c>
      <c r="V782" s="62">
        <f t="shared" si="47"/>
        <v>178.79109225874865</v>
      </c>
    </row>
    <row r="783" spans="3:22" s="40" customFormat="1" ht="12" customHeight="1">
      <c r="C783" s="63"/>
      <c r="D783" s="53" t="s">
        <v>434</v>
      </c>
      <c r="E783" s="29"/>
      <c r="F783" s="29"/>
      <c r="G783" s="29"/>
      <c r="H783" s="29"/>
      <c r="I783" s="29"/>
      <c r="J783" s="29"/>
      <c r="K783" s="29"/>
      <c r="L783" s="29"/>
      <c r="M783" s="61">
        <f t="shared" si="50"/>
        <v>657</v>
      </c>
      <c r="N783" s="62">
        <f t="shared" si="51"/>
        <v>1.21765601217656</v>
      </c>
      <c r="O783" s="62">
        <f t="shared" si="51"/>
        <v>1.82648401826484</v>
      </c>
      <c r="P783" s="62">
        <f t="shared" si="51"/>
        <v>0.30441400304414</v>
      </c>
      <c r="Q783" s="62">
        <f t="shared" si="51"/>
        <v>1.67427701674277</v>
      </c>
      <c r="R783" s="62">
        <f t="shared" si="51"/>
        <v>4.5662100456621</v>
      </c>
      <c r="S783" s="62">
        <f t="shared" si="51"/>
        <v>1.36986301369863</v>
      </c>
      <c r="T783" s="62">
        <f t="shared" si="51"/>
        <v>90.56316590563166</v>
      </c>
      <c r="U783" s="39" t="s">
        <v>455</v>
      </c>
      <c r="V783" s="62">
        <f t="shared" si="47"/>
        <v>101.5220700152207</v>
      </c>
    </row>
    <row r="784" spans="3:22" s="40" customFormat="1" ht="12" customHeight="1">
      <c r="C784" s="63"/>
      <c r="D784" s="53" t="s">
        <v>435</v>
      </c>
      <c r="E784" s="29"/>
      <c r="F784" s="29"/>
      <c r="G784" s="29"/>
      <c r="H784" s="29"/>
      <c r="I784" s="29"/>
      <c r="J784" s="29"/>
      <c r="K784" s="29"/>
      <c r="L784" s="29"/>
      <c r="M784" s="61">
        <f t="shared" si="50"/>
        <v>666</v>
      </c>
      <c r="N784" s="62">
        <f t="shared" si="51"/>
        <v>4.354354354354354</v>
      </c>
      <c r="O784" s="62">
        <f t="shared" si="51"/>
        <v>6.606606606606606</v>
      </c>
      <c r="P784" s="62">
        <f t="shared" si="51"/>
        <v>2.2522522522522523</v>
      </c>
      <c r="Q784" s="62">
        <f t="shared" si="51"/>
        <v>1.951951951951952</v>
      </c>
      <c r="R784" s="62">
        <f t="shared" si="51"/>
        <v>16.666666666666664</v>
      </c>
      <c r="S784" s="62">
        <f t="shared" si="51"/>
        <v>1.951951951951952</v>
      </c>
      <c r="T784" s="62">
        <f t="shared" si="51"/>
        <v>71.32132132132132</v>
      </c>
      <c r="U784" s="39" t="s">
        <v>456</v>
      </c>
      <c r="V784" s="62">
        <f t="shared" si="47"/>
        <v>105.10510510510511</v>
      </c>
    </row>
    <row r="785" spans="3:22" s="40" customFormat="1" ht="12" customHeight="1">
      <c r="C785" s="63"/>
      <c r="D785" s="53" t="s">
        <v>451</v>
      </c>
      <c r="E785" s="29"/>
      <c r="F785" s="29"/>
      <c r="G785" s="29"/>
      <c r="H785" s="29"/>
      <c r="I785" s="29"/>
      <c r="J785" s="29"/>
      <c r="K785" s="29"/>
      <c r="L785" s="29"/>
      <c r="M785" s="61">
        <f t="shared" si="50"/>
        <v>670</v>
      </c>
      <c r="N785" s="62">
        <f t="shared" si="51"/>
        <v>0.44776119402985076</v>
      </c>
      <c r="O785" s="62">
        <f t="shared" si="51"/>
        <v>0.2985074626865672</v>
      </c>
      <c r="P785" s="62">
        <f t="shared" si="51"/>
        <v>0.44776119402985076</v>
      </c>
      <c r="Q785" s="62">
        <f t="shared" si="51"/>
        <v>0.44776119402985076</v>
      </c>
      <c r="R785" s="62">
        <f t="shared" si="51"/>
        <v>2.8358208955223883</v>
      </c>
      <c r="S785" s="62">
        <f t="shared" si="51"/>
        <v>0.44776119402985076</v>
      </c>
      <c r="T785" s="62">
        <f t="shared" si="51"/>
        <v>96.26865671641791</v>
      </c>
      <c r="U785" s="39" t="s">
        <v>456</v>
      </c>
      <c r="V785" s="62">
        <f t="shared" si="47"/>
        <v>101.19402985074626</v>
      </c>
    </row>
    <row r="786" spans="3:22" s="40" customFormat="1" ht="12" customHeight="1">
      <c r="C786" s="63"/>
      <c r="D786" s="53" t="s">
        <v>452</v>
      </c>
      <c r="E786" s="29"/>
      <c r="F786" s="29"/>
      <c r="G786" s="29"/>
      <c r="H786" s="29"/>
      <c r="I786" s="29"/>
      <c r="J786" s="29"/>
      <c r="K786" s="29"/>
      <c r="L786" s="29"/>
      <c r="M786" s="61">
        <f t="shared" si="50"/>
        <v>689</v>
      </c>
      <c r="N786" s="62">
        <f t="shared" si="51"/>
        <v>0.7256894049346879</v>
      </c>
      <c r="O786" s="62">
        <f t="shared" si="51"/>
        <v>3.483309143686502</v>
      </c>
      <c r="P786" s="62">
        <f t="shared" si="51"/>
        <v>6.386066763425253</v>
      </c>
      <c r="Q786" s="62">
        <f t="shared" si="51"/>
        <v>1.741654571843251</v>
      </c>
      <c r="R786" s="62">
        <f t="shared" si="51"/>
        <v>3.9187227866473147</v>
      </c>
      <c r="S786" s="62">
        <f t="shared" si="51"/>
        <v>2.0319303338171264</v>
      </c>
      <c r="T786" s="62">
        <f t="shared" si="51"/>
        <v>84.03483309143687</v>
      </c>
      <c r="U786" s="39" t="s">
        <v>458</v>
      </c>
      <c r="V786" s="62">
        <f t="shared" si="47"/>
        <v>102.322206095791</v>
      </c>
    </row>
    <row r="787" spans="3:22" s="40" customFormat="1" ht="12" customHeight="1">
      <c r="C787" s="63"/>
      <c r="D787" s="53" t="s">
        <v>438</v>
      </c>
      <c r="E787" s="29"/>
      <c r="F787" s="29"/>
      <c r="G787" s="29"/>
      <c r="H787" s="29"/>
      <c r="I787" s="29"/>
      <c r="J787" s="29"/>
      <c r="K787" s="29"/>
      <c r="L787" s="29"/>
      <c r="M787" s="61">
        <f t="shared" si="50"/>
        <v>689</v>
      </c>
      <c r="N787" s="62">
        <f t="shared" si="51"/>
        <v>2.0319303338171264</v>
      </c>
      <c r="O787" s="62">
        <f t="shared" si="51"/>
        <v>2.467343976777939</v>
      </c>
      <c r="P787" s="62">
        <f t="shared" si="51"/>
        <v>0.7256894049346879</v>
      </c>
      <c r="Q787" s="62">
        <f t="shared" si="51"/>
        <v>1.741654571843251</v>
      </c>
      <c r="R787" s="62">
        <f t="shared" si="51"/>
        <v>2.9027576197387517</v>
      </c>
      <c r="S787" s="62">
        <f t="shared" si="51"/>
        <v>0.5805515239477503</v>
      </c>
      <c r="T787" s="62">
        <f t="shared" si="51"/>
        <v>94.04934687953556</v>
      </c>
      <c r="U787" s="39" t="s">
        <v>459</v>
      </c>
      <c r="V787" s="62">
        <f t="shared" si="47"/>
        <v>104.49927431059507</v>
      </c>
    </row>
    <row r="788" spans="3:22" s="40" customFormat="1" ht="12" customHeight="1">
      <c r="C788" s="12"/>
      <c r="D788" s="69" t="s">
        <v>439</v>
      </c>
      <c r="E788" s="70"/>
      <c r="F788" s="70"/>
      <c r="G788" s="70"/>
      <c r="H788" s="70"/>
      <c r="I788" s="70"/>
      <c r="J788" s="70"/>
      <c r="K788" s="70"/>
      <c r="L788" s="70"/>
      <c r="M788" s="71">
        <f t="shared" si="50"/>
        <v>675</v>
      </c>
      <c r="N788" s="72">
        <f t="shared" si="51"/>
        <v>1.037037037037037</v>
      </c>
      <c r="O788" s="72">
        <f t="shared" si="51"/>
        <v>1.1851851851851851</v>
      </c>
      <c r="P788" s="72">
        <f t="shared" si="51"/>
        <v>0.2962962962962963</v>
      </c>
      <c r="Q788" s="72">
        <f t="shared" si="51"/>
        <v>0.2962962962962963</v>
      </c>
      <c r="R788" s="72">
        <f t="shared" si="51"/>
        <v>0.8888888888888888</v>
      </c>
      <c r="S788" s="72">
        <f t="shared" si="51"/>
        <v>0.4444444444444444</v>
      </c>
      <c r="T788" s="72">
        <f t="shared" si="51"/>
        <v>96.74074074074073</v>
      </c>
      <c r="U788" s="37" t="s">
        <v>456</v>
      </c>
      <c r="V788" s="72">
        <f t="shared" si="47"/>
        <v>100.88888888888889</v>
      </c>
    </row>
    <row r="789" spans="3:16" ht="15" customHeight="1">
      <c r="C789" s="30"/>
      <c r="D789" s="30"/>
      <c r="E789" s="30"/>
      <c r="F789" s="30"/>
      <c r="G789" s="30"/>
      <c r="H789" s="30"/>
      <c r="I789" s="30"/>
      <c r="J789" s="30"/>
      <c r="K789" s="30"/>
      <c r="L789" s="30"/>
      <c r="M789" s="30"/>
      <c r="N789" s="31"/>
      <c r="O789" s="32"/>
      <c r="P789" s="32"/>
    </row>
    <row r="790" spans="3:16" ht="15" customHeight="1">
      <c r="C790" s="30"/>
      <c r="D790" s="30"/>
      <c r="E790" s="30"/>
      <c r="F790" s="30"/>
      <c r="G790" s="30"/>
      <c r="H790" s="30"/>
      <c r="I790" s="30"/>
      <c r="J790" s="30"/>
      <c r="K790" s="30"/>
      <c r="L790" s="30"/>
      <c r="M790" s="30"/>
      <c r="N790" s="31"/>
      <c r="O790" s="32"/>
      <c r="P790" s="32"/>
    </row>
    <row r="791" spans="2:12" ht="15" customHeight="1">
      <c r="B791" s="40" t="s">
        <v>460</v>
      </c>
      <c r="L791" s="1"/>
    </row>
    <row r="792" spans="3:16" ht="12" customHeight="1">
      <c r="C792" s="4"/>
      <c r="D792" s="5"/>
      <c r="E792" s="5"/>
      <c r="F792" s="5"/>
      <c r="G792" s="5"/>
      <c r="H792" s="5"/>
      <c r="I792" s="5"/>
      <c r="J792" s="5"/>
      <c r="K792" s="5"/>
      <c r="L792" s="5"/>
      <c r="M792" s="5"/>
      <c r="N792" s="6" t="s">
        <v>56</v>
      </c>
      <c r="O792" s="6" t="s">
        <v>57</v>
      </c>
      <c r="P792" s="6" t="s">
        <v>57</v>
      </c>
    </row>
    <row r="793" spans="3:16" ht="12" customHeight="1">
      <c r="C793" s="7"/>
      <c r="D793" s="2"/>
      <c r="E793" s="2"/>
      <c r="F793" s="2"/>
      <c r="M793" s="2"/>
      <c r="N793" s="8"/>
      <c r="O793" s="8"/>
      <c r="P793" s="9" t="s">
        <v>58</v>
      </c>
    </row>
    <row r="794" spans="3:16" ht="12" customHeight="1">
      <c r="C794" s="10"/>
      <c r="D794" s="11"/>
      <c r="E794" s="11"/>
      <c r="F794" s="11"/>
      <c r="G794" s="11"/>
      <c r="H794" s="11"/>
      <c r="I794" s="11"/>
      <c r="J794" s="11"/>
      <c r="K794" s="11"/>
      <c r="L794" s="11"/>
      <c r="M794" s="11"/>
      <c r="N794" s="12"/>
      <c r="O794" s="13">
        <f>$O$8</f>
        <v>1605</v>
      </c>
      <c r="P794" s="13">
        <f>O794-N802</f>
        <v>1558</v>
      </c>
    </row>
    <row r="795" spans="3:16" ht="15" customHeight="1">
      <c r="C795" s="7" t="s">
        <v>461</v>
      </c>
      <c r="D795" s="2"/>
      <c r="E795" s="2"/>
      <c r="F795" s="2"/>
      <c r="M795" s="31"/>
      <c r="N795" s="14">
        <v>908</v>
      </c>
      <c r="O795" s="18">
        <f aca="true" t="shared" si="52" ref="O795:P801">$N795/O$794*100</f>
        <v>56.57320872274143</v>
      </c>
      <c r="P795" s="18">
        <f t="shared" si="52"/>
        <v>58.2798459563543</v>
      </c>
    </row>
    <row r="796" spans="3:16" ht="15" customHeight="1">
      <c r="C796" s="7" t="s">
        <v>462</v>
      </c>
      <c r="D796" s="2"/>
      <c r="E796" s="2"/>
      <c r="F796" s="2"/>
      <c r="M796" s="2"/>
      <c r="N796" s="17">
        <v>82</v>
      </c>
      <c r="O796" s="18">
        <f t="shared" si="52"/>
        <v>5.109034267912772</v>
      </c>
      <c r="P796" s="18">
        <f t="shared" si="52"/>
        <v>5.263157894736842</v>
      </c>
    </row>
    <row r="797" spans="3:16" ht="15" customHeight="1">
      <c r="C797" s="7" t="s">
        <v>463</v>
      </c>
      <c r="D797" s="2"/>
      <c r="E797" s="2"/>
      <c r="F797" s="2"/>
      <c r="M797" s="2"/>
      <c r="N797" s="17">
        <v>390</v>
      </c>
      <c r="O797" s="18">
        <f t="shared" si="52"/>
        <v>24.299065420560748</v>
      </c>
      <c r="P797" s="18">
        <f t="shared" si="52"/>
        <v>25.03209242618742</v>
      </c>
    </row>
    <row r="798" spans="3:16" ht="15" customHeight="1">
      <c r="C798" s="7" t="s">
        <v>464</v>
      </c>
      <c r="D798" s="2"/>
      <c r="E798" s="2"/>
      <c r="F798" s="2"/>
      <c r="M798" s="2"/>
      <c r="N798" s="17">
        <v>9</v>
      </c>
      <c r="O798" s="18">
        <f t="shared" si="52"/>
        <v>0.5607476635514018</v>
      </c>
      <c r="P798" s="18">
        <f t="shared" si="52"/>
        <v>0.5776636713735559</v>
      </c>
    </row>
    <row r="799" spans="3:16" ht="15" customHeight="1">
      <c r="C799" s="7" t="s">
        <v>465</v>
      </c>
      <c r="D799" s="2"/>
      <c r="E799" s="2"/>
      <c r="F799" s="2"/>
      <c r="M799" s="2"/>
      <c r="N799" s="17">
        <v>126</v>
      </c>
      <c r="O799" s="18">
        <f t="shared" si="52"/>
        <v>7.850467289719626</v>
      </c>
      <c r="P799" s="18">
        <f t="shared" si="52"/>
        <v>8.087291399229782</v>
      </c>
    </row>
    <row r="800" spans="3:16" ht="15" customHeight="1">
      <c r="C800" s="7" t="s">
        <v>466</v>
      </c>
      <c r="D800" s="2"/>
      <c r="E800" s="2"/>
      <c r="F800" s="2"/>
      <c r="M800" s="2"/>
      <c r="N800" s="17">
        <v>77</v>
      </c>
      <c r="O800" s="18">
        <f t="shared" si="52"/>
        <v>4.797507788161994</v>
      </c>
      <c r="P800" s="18">
        <f t="shared" si="52"/>
        <v>4.942233632862644</v>
      </c>
    </row>
    <row r="801" spans="3:16" ht="15" customHeight="1">
      <c r="C801" s="7" t="s">
        <v>467</v>
      </c>
      <c r="D801" s="2"/>
      <c r="E801" s="2"/>
      <c r="F801" s="2"/>
      <c r="M801" s="2"/>
      <c r="N801" s="17">
        <v>18</v>
      </c>
      <c r="O801" s="18">
        <f t="shared" si="52"/>
        <v>1.1214953271028036</v>
      </c>
      <c r="P801" s="18">
        <f t="shared" si="52"/>
        <v>1.1553273427471118</v>
      </c>
    </row>
    <row r="802" spans="3:16" ht="15" customHeight="1">
      <c r="C802" s="10" t="s">
        <v>72</v>
      </c>
      <c r="D802" s="11"/>
      <c r="E802" s="11"/>
      <c r="F802" s="11"/>
      <c r="G802" s="11"/>
      <c r="H802" s="11"/>
      <c r="I802" s="11"/>
      <c r="J802" s="11"/>
      <c r="K802" s="11"/>
      <c r="L802" s="11"/>
      <c r="M802" s="11"/>
      <c r="N802" s="19">
        <v>47</v>
      </c>
      <c r="O802" s="20">
        <f>$N802/O$794*100</f>
        <v>2.9283489096573208</v>
      </c>
      <c r="P802" s="21" t="s">
        <v>73</v>
      </c>
    </row>
    <row r="803" spans="3:16" ht="15" customHeight="1">
      <c r="C803" s="22" t="s">
        <v>74</v>
      </c>
      <c r="D803" s="23"/>
      <c r="E803" s="23"/>
      <c r="F803" s="23"/>
      <c r="G803" s="23"/>
      <c r="H803" s="23"/>
      <c r="I803" s="23"/>
      <c r="J803" s="23"/>
      <c r="K803" s="23"/>
      <c r="L803" s="23"/>
      <c r="M803" s="23"/>
      <c r="N803" s="24">
        <f>SUM(N795:N802)</f>
        <v>1657</v>
      </c>
      <c r="O803" s="25" t="str">
        <f>IF(SUM(O795:O802)&gt;100,"－",SUM(O795:O802))</f>
        <v>－</v>
      </c>
      <c r="P803" s="25" t="str">
        <f>IF(SUM(P795:P802)&gt;100,"－",SUM(P795:P802))</f>
        <v>－</v>
      </c>
    </row>
    <row r="804" spans="3:16" ht="15" customHeight="1">
      <c r="C804" s="30"/>
      <c r="D804" s="30"/>
      <c r="E804" s="30"/>
      <c r="F804" s="30"/>
      <c r="G804" s="30"/>
      <c r="H804" s="30"/>
      <c r="I804" s="30"/>
      <c r="J804" s="30"/>
      <c r="K804" s="30"/>
      <c r="L804" s="30"/>
      <c r="M804" s="30"/>
      <c r="N804" s="31"/>
      <c r="O804" s="32"/>
      <c r="P804" s="32"/>
    </row>
    <row r="805" spans="2:12" ht="15" customHeight="1">
      <c r="B805" s="40" t="s">
        <v>468</v>
      </c>
      <c r="L805" s="1"/>
    </row>
    <row r="806" spans="3:22" s="40" customFormat="1" ht="54.75" customHeight="1">
      <c r="C806" s="48"/>
      <c r="D806" s="49"/>
      <c r="E806" s="49"/>
      <c r="F806" s="49"/>
      <c r="G806" s="49"/>
      <c r="H806" s="49"/>
      <c r="I806" s="49"/>
      <c r="J806" s="49"/>
      <c r="K806" s="49"/>
      <c r="L806" s="49"/>
      <c r="M806" s="50"/>
      <c r="N806" s="51" t="s">
        <v>469</v>
      </c>
      <c r="O806" s="51" t="s">
        <v>470</v>
      </c>
      <c r="P806" s="51" t="s">
        <v>471</v>
      </c>
      <c r="Q806" s="51" t="s">
        <v>472</v>
      </c>
      <c r="R806" s="51" t="s">
        <v>473</v>
      </c>
      <c r="S806" s="51" t="s">
        <v>72</v>
      </c>
      <c r="T806" s="52" t="s">
        <v>448</v>
      </c>
      <c r="U806" s="1"/>
      <c r="V806" s="1"/>
    </row>
    <row r="807" spans="3:22" s="40" customFormat="1" ht="11.25">
      <c r="C807" s="6" t="s">
        <v>56</v>
      </c>
      <c r="D807" s="29" t="s">
        <v>474</v>
      </c>
      <c r="E807" s="29"/>
      <c r="F807" s="29"/>
      <c r="G807" s="29"/>
      <c r="H807" s="29"/>
      <c r="I807" s="29"/>
      <c r="J807" s="29"/>
      <c r="K807" s="29"/>
      <c r="L807" s="29"/>
      <c r="M807" s="54"/>
      <c r="N807" s="65"/>
      <c r="O807" s="65"/>
      <c r="P807" s="65"/>
      <c r="Q807" s="65"/>
      <c r="R807" s="65"/>
      <c r="S807" s="65"/>
      <c r="T807" s="55"/>
      <c r="U807" s="1"/>
      <c r="V807" s="1"/>
    </row>
    <row r="808" spans="3:22" s="40" customFormat="1" ht="12" customHeight="1">
      <c r="C808" s="63"/>
      <c r="D808" s="53" t="s">
        <v>475</v>
      </c>
      <c r="E808" s="29"/>
      <c r="F808" s="29"/>
      <c r="G808" s="29"/>
      <c r="H808" s="29"/>
      <c r="I808" s="29"/>
      <c r="J808" s="29"/>
      <c r="K808" s="29"/>
      <c r="L808" s="29"/>
      <c r="M808" s="54"/>
      <c r="N808" s="55">
        <v>132</v>
      </c>
      <c r="O808" s="55">
        <v>164</v>
      </c>
      <c r="P808" s="55">
        <v>458</v>
      </c>
      <c r="Q808" s="55">
        <v>378</v>
      </c>
      <c r="R808" s="55">
        <v>346</v>
      </c>
      <c r="S808" s="55">
        <v>127</v>
      </c>
      <c r="T808" s="55">
        <f aca="true" t="shared" si="53" ref="T808:T813">SUM(N808:S808)</f>
        <v>1605</v>
      </c>
      <c r="U808" s="1"/>
      <c r="V808" s="1"/>
    </row>
    <row r="809" spans="3:22" s="40" customFormat="1" ht="12" customHeight="1">
      <c r="C809" s="8"/>
      <c r="D809" s="53" t="s">
        <v>476</v>
      </c>
      <c r="E809" s="29"/>
      <c r="F809" s="29"/>
      <c r="G809" s="29"/>
      <c r="H809" s="29"/>
      <c r="I809" s="29"/>
      <c r="J809" s="29"/>
      <c r="K809" s="29"/>
      <c r="L809" s="29"/>
      <c r="M809" s="54"/>
      <c r="N809" s="55">
        <v>431</v>
      </c>
      <c r="O809" s="55">
        <v>377</v>
      </c>
      <c r="P809" s="55">
        <v>427</v>
      </c>
      <c r="Q809" s="55">
        <v>117</v>
      </c>
      <c r="R809" s="55">
        <v>65</v>
      </c>
      <c r="S809" s="55">
        <v>188</v>
      </c>
      <c r="T809" s="55">
        <f t="shared" si="53"/>
        <v>1605</v>
      </c>
      <c r="U809" s="1"/>
      <c r="V809" s="1"/>
    </row>
    <row r="810" spans="3:22" s="40" customFormat="1" ht="12" customHeight="1">
      <c r="C810" s="8"/>
      <c r="D810" s="53" t="s">
        <v>477</v>
      </c>
      <c r="E810" s="29"/>
      <c r="F810" s="29"/>
      <c r="G810" s="29"/>
      <c r="H810" s="29"/>
      <c r="I810" s="29"/>
      <c r="J810" s="29"/>
      <c r="K810" s="29"/>
      <c r="L810" s="29"/>
      <c r="M810" s="54"/>
      <c r="N810" s="55">
        <v>301</v>
      </c>
      <c r="O810" s="55">
        <v>354</v>
      </c>
      <c r="P810" s="55">
        <v>542</v>
      </c>
      <c r="Q810" s="55">
        <v>92</v>
      </c>
      <c r="R810" s="55">
        <v>63</v>
      </c>
      <c r="S810" s="55">
        <v>256</v>
      </c>
      <c r="T810" s="55">
        <f t="shared" si="53"/>
        <v>1608</v>
      </c>
      <c r="U810" s="1"/>
      <c r="V810" s="1"/>
    </row>
    <row r="811" spans="3:22" s="40" customFormat="1" ht="12" customHeight="1">
      <c r="C811" s="8"/>
      <c r="D811" s="53" t="s">
        <v>478</v>
      </c>
      <c r="E811" s="29"/>
      <c r="F811" s="29"/>
      <c r="G811" s="29"/>
      <c r="H811" s="29"/>
      <c r="I811" s="29"/>
      <c r="J811" s="29"/>
      <c r="K811" s="29"/>
      <c r="L811" s="29"/>
      <c r="M811" s="54"/>
      <c r="N811" s="55">
        <v>113</v>
      </c>
      <c r="O811" s="55">
        <v>155</v>
      </c>
      <c r="P811" s="55">
        <v>587</v>
      </c>
      <c r="Q811" s="55">
        <v>339</v>
      </c>
      <c r="R811" s="55">
        <v>258</v>
      </c>
      <c r="S811" s="55">
        <v>156</v>
      </c>
      <c r="T811" s="55">
        <f t="shared" si="53"/>
        <v>1608</v>
      </c>
      <c r="U811" s="1"/>
      <c r="V811" s="1"/>
    </row>
    <row r="812" spans="3:22" s="40" customFormat="1" ht="12" customHeight="1">
      <c r="C812" s="8"/>
      <c r="D812" s="53" t="s">
        <v>479</v>
      </c>
      <c r="E812" s="29"/>
      <c r="F812" s="29"/>
      <c r="G812" s="29"/>
      <c r="H812" s="29"/>
      <c r="I812" s="29"/>
      <c r="J812" s="29"/>
      <c r="K812" s="29"/>
      <c r="L812" s="29"/>
      <c r="M812" s="54"/>
      <c r="N812" s="55">
        <v>119</v>
      </c>
      <c r="O812" s="55">
        <v>227</v>
      </c>
      <c r="P812" s="55">
        <v>724</v>
      </c>
      <c r="Q812" s="55">
        <v>230</v>
      </c>
      <c r="R812" s="55">
        <v>121</v>
      </c>
      <c r="S812" s="55">
        <v>185</v>
      </c>
      <c r="T812" s="55">
        <f t="shared" si="53"/>
        <v>1606</v>
      </c>
      <c r="U812" s="1"/>
      <c r="V812" s="1"/>
    </row>
    <row r="813" spans="3:22" s="40" customFormat="1" ht="12" customHeight="1">
      <c r="C813" s="8"/>
      <c r="D813" s="53" t="s">
        <v>480</v>
      </c>
      <c r="E813" s="29"/>
      <c r="F813" s="29"/>
      <c r="G813" s="29"/>
      <c r="H813" s="29"/>
      <c r="I813" s="29"/>
      <c r="J813" s="29"/>
      <c r="K813" s="29"/>
      <c r="L813" s="29"/>
      <c r="M813" s="54"/>
      <c r="N813" s="55">
        <v>87</v>
      </c>
      <c r="O813" s="55">
        <v>197</v>
      </c>
      <c r="P813" s="55">
        <v>805</v>
      </c>
      <c r="Q813" s="55">
        <v>244</v>
      </c>
      <c r="R813" s="55">
        <v>88</v>
      </c>
      <c r="S813" s="55">
        <v>185</v>
      </c>
      <c r="T813" s="55">
        <f t="shared" si="53"/>
        <v>1606</v>
      </c>
      <c r="U813" s="1"/>
      <c r="V813" s="1"/>
    </row>
    <row r="814" spans="3:22" s="40" customFormat="1" ht="11.25">
      <c r="C814" s="8"/>
      <c r="D814" s="29" t="s">
        <v>481</v>
      </c>
      <c r="E814" s="29"/>
      <c r="F814" s="29"/>
      <c r="G814" s="29"/>
      <c r="H814" s="29"/>
      <c r="I814" s="29"/>
      <c r="J814" s="29"/>
      <c r="K814" s="29"/>
      <c r="L814" s="29"/>
      <c r="M814" s="54"/>
      <c r="N814" s="65"/>
      <c r="O814" s="65"/>
      <c r="P814" s="65"/>
      <c r="Q814" s="65"/>
      <c r="R814" s="65"/>
      <c r="S814" s="65"/>
      <c r="T814" s="66"/>
      <c r="U814" s="1"/>
      <c r="V814" s="1"/>
    </row>
    <row r="815" spans="3:22" s="40" customFormat="1" ht="12" customHeight="1">
      <c r="C815" s="63"/>
      <c r="D815" s="53" t="s">
        <v>482</v>
      </c>
      <c r="E815" s="29"/>
      <c r="F815" s="29"/>
      <c r="G815" s="29"/>
      <c r="H815" s="29"/>
      <c r="I815" s="29"/>
      <c r="J815" s="29"/>
      <c r="K815" s="29"/>
      <c r="L815" s="29"/>
      <c r="M815" s="54"/>
      <c r="N815" s="55">
        <v>130</v>
      </c>
      <c r="O815" s="55">
        <v>245</v>
      </c>
      <c r="P815" s="55">
        <v>487</v>
      </c>
      <c r="Q815" s="55">
        <v>417</v>
      </c>
      <c r="R815" s="55">
        <v>213</v>
      </c>
      <c r="S815" s="55">
        <v>113</v>
      </c>
      <c r="T815" s="55">
        <f aca="true" t="shared" si="54" ref="T815:T822">SUM(N815:S815)</f>
        <v>1605</v>
      </c>
      <c r="U815" s="1"/>
      <c r="V815" s="1"/>
    </row>
    <row r="816" spans="3:22" s="40" customFormat="1" ht="12" customHeight="1">
      <c r="C816" s="8"/>
      <c r="D816" s="53" t="s">
        <v>483</v>
      </c>
      <c r="E816" s="29"/>
      <c r="F816" s="29"/>
      <c r="G816" s="29"/>
      <c r="H816" s="29"/>
      <c r="I816" s="29"/>
      <c r="J816" s="29"/>
      <c r="K816" s="29"/>
      <c r="L816" s="29"/>
      <c r="M816" s="54"/>
      <c r="N816" s="55">
        <v>174</v>
      </c>
      <c r="O816" s="55">
        <v>313</v>
      </c>
      <c r="P816" s="55">
        <v>490</v>
      </c>
      <c r="Q816" s="55">
        <v>362</v>
      </c>
      <c r="R816" s="55">
        <v>139</v>
      </c>
      <c r="S816" s="55">
        <v>128</v>
      </c>
      <c r="T816" s="55">
        <f t="shared" si="54"/>
        <v>1606</v>
      </c>
      <c r="U816" s="1"/>
      <c r="V816" s="1"/>
    </row>
    <row r="817" spans="3:22" s="40" customFormat="1" ht="12" customHeight="1">
      <c r="C817" s="8"/>
      <c r="D817" s="53" t="s">
        <v>484</v>
      </c>
      <c r="E817" s="29"/>
      <c r="F817" s="29"/>
      <c r="G817" s="29"/>
      <c r="H817" s="29"/>
      <c r="I817" s="29"/>
      <c r="J817" s="29"/>
      <c r="K817" s="29"/>
      <c r="L817" s="29"/>
      <c r="M817" s="54"/>
      <c r="N817" s="55">
        <v>254</v>
      </c>
      <c r="O817" s="55">
        <v>399</v>
      </c>
      <c r="P817" s="55">
        <v>517</v>
      </c>
      <c r="Q817" s="55">
        <v>221</v>
      </c>
      <c r="R817" s="55">
        <v>75</v>
      </c>
      <c r="S817" s="55">
        <v>142</v>
      </c>
      <c r="T817" s="55">
        <f t="shared" si="54"/>
        <v>1608</v>
      </c>
      <c r="U817" s="1"/>
      <c r="V817" s="1"/>
    </row>
    <row r="818" spans="3:22" s="40" customFormat="1" ht="12" customHeight="1">
      <c r="C818" s="8"/>
      <c r="D818" s="53" t="s">
        <v>485</v>
      </c>
      <c r="E818" s="29"/>
      <c r="F818" s="29"/>
      <c r="G818" s="29"/>
      <c r="H818" s="29"/>
      <c r="I818" s="29"/>
      <c r="J818" s="29"/>
      <c r="K818" s="29"/>
      <c r="L818" s="29"/>
      <c r="M818" s="54"/>
      <c r="N818" s="55">
        <v>113</v>
      </c>
      <c r="O818" s="55">
        <v>279</v>
      </c>
      <c r="P818" s="55">
        <v>843</v>
      </c>
      <c r="Q818" s="55">
        <v>99</v>
      </c>
      <c r="R818" s="55">
        <v>48</v>
      </c>
      <c r="S818" s="55">
        <v>226</v>
      </c>
      <c r="T818" s="55">
        <f t="shared" si="54"/>
        <v>1608</v>
      </c>
      <c r="U818" s="1"/>
      <c r="V818" s="1"/>
    </row>
    <row r="819" spans="3:22" s="40" customFormat="1" ht="12" customHeight="1">
      <c r="C819" s="8"/>
      <c r="D819" s="53" t="s">
        <v>262</v>
      </c>
      <c r="E819" s="29"/>
      <c r="F819" s="29"/>
      <c r="G819" s="29"/>
      <c r="H819" s="29"/>
      <c r="I819" s="29"/>
      <c r="J819" s="29"/>
      <c r="K819" s="29"/>
      <c r="L819" s="29"/>
      <c r="M819" s="54"/>
      <c r="N819" s="55">
        <v>73</v>
      </c>
      <c r="O819" s="55">
        <v>224</v>
      </c>
      <c r="P819" s="55">
        <v>665</v>
      </c>
      <c r="Q819" s="55">
        <v>359</v>
      </c>
      <c r="R819" s="55">
        <v>137</v>
      </c>
      <c r="S819" s="55">
        <v>150</v>
      </c>
      <c r="T819" s="55">
        <f t="shared" si="54"/>
        <v>1608</v>
      </c>
      <c r="U819" s="1"/>
      <c r="V819" s="1"/>
    </row>
    <row r="820" spans="3:22" s="40" customFormat="1" ht="12" customHeight="1">
      <c r="C820" s="8"/>
      <c r="D820" s="53" t="s">
        <v>486</v>
      </c>
      <c r="E820" s="29"/>
      <c r="F820" s="29"/>
      <c r="G820" s="29"/>
      <c r="H820" s="29"/>
      <c r="I820" s="29"/>
      <c r="J820" s="29"/>
      <c r="K820" s="29"/>
      <c r="L820" s="29"/>
      <c r="M820" s="54"/>
      <c r="N820" s="55">
        <v>122</v>
      </c>
      <c r="O820" s="55">
        <v>249</v>
      </c>
      <c r="P820" s="55">
        <v>810</v>
      </c>
      <c r="Q820" s="55">
        <v>94</v>
      </c>
      <c r="R820" s="55">
        <v>32</v>
      </c>
      <c r="S820" s="55">
        <v>300</v>
      </c>
      <c r="T820" s="55">
        <f t="shared" si="54"/>
        <v>1607</v>
      </c>
      <c r="U820" s="1"/>
      <c r="V820" s="1"/>
    </row>
    <row r="821" spans="3:22" s="40" customFormat="1" ht="12" customHeight="1">
      <c r="C821" s="8"/>
      <c r="D821" s="53" t="s">
        <v>487</v>
      </c>
      <c r="E821" s="29"/>
      <c r="F821" s="29"/>
      <c r="G821" s="29"/>
      <c r="H821" s="29"/>
      <c r="I821" s="29"/>
      <c r="J821" s="29"/>
      <c r="K821" s="29"/>
      <c r="L821" s="29"/>
      <c r="M821" s="54"/>
      <c r="N821" s="55">
        <v>119</v>
      </c>
      <c r="O821" s="55">
        <v>255</v>
      </c>
      <c r="P821" s="55">
        <v>715</v>
      </c>
      <c r="Q821" s="55">
        <v>229</v>
      </c>
      <c r="R821" s="55">
        <v>77</v>
      </c>
      <c r="S821" s="55">
        <v>211</v>
      </c>
      <c r="T821" s="55">
        <f t="shared" si="54"/>
        <v>1606</v>
      </c>
      <c r="U821" s="1"/>
      <c r="V821" s="1"/>
    </row>
    <row r="822" spans="3:22" s="40" customFormat="1" ht="12" customHeight="1">
      <c r="C822" s="8"/>
      <c r="D822" s="53" t="s">
        <v>488</v>
      </c>
      <c r="E822" s="29"/>
      <c r="F822" s="29"/>
      <c r="G822" s="29"/>
      <c r="H822" s="29"/>
      <c r="I822" s="29"/>
      <c r="J822" s="29"/>
      <c r="K822" s="29"/>
      <c r="L822" s="29"/>
      <c r="M822" s="54"/>
      <c r="N822" s="55">
        <v>86</v>
      </c>
      <c r="O822" s="55">
        <v>245</v>
      </c>
      <c r="P822" s="55">
        <v>869</v>
      </c>
      <c r="Q822" s="55">
        <v>150</v>
      </c>
      <c r="R822" s="55">
        <v>41</v>
      </c>
      <c r="S822" s="55">
        <v>215</v>
      </c>
      <c r="T822" s="55">
        <f t="shared" si="54"/>
        <v>1606</v>
      </c>
      <c r="U822" s="1"/>
      <c r="V822" s="1"/>
    </row>
    <row r="823" spans="3:22" s="40" customFormat="1" ht="11.25">
      <c r="C823" s="8"/>
      <c r="D823" s="29" t="s">
        <v>489</v>
      </c>
      <c r="E823" s="29"/>
      <c r="F823" s="29"/>
      <c r="G823" s="29"/>
      <c r="H823" s="29"/>
      <c r="I823" s="29"/>
      <c r="J823" s="29"/>
      <c r="K823" s="29"/>
      <c r="L823" s="29"/>
      <c r="M823" s="54"/>
      <c r="N823" s="65"/>
      <c r="O823" s="65"/>
      <c r="P823" s="65"/>
      <c r="Q823" s="65"/>
      <c r="R823" s="65"/>
      <c r="S823" s="65"/>
      <c r="T823" s="66"/>
      <c r="U823" s="1"/>
      <c r="V823" s="1"/>
    </row>
    <row r="824" spans="3:22" s="40" customFormat="1" ht="12" customHeight="1">
      <c r="C824" s="63"/>
      <c r="D824" s="53" t="s">
        <v>490</v>
      </c>
      <c r="E824" s="29"/>
      <c r="F824" s="29"/>
      <c r="G824" s="29"/>
      <c r="H824" s="29"/>
      <c r="I824" s="29"/>
      <c r="J824" s="29"/>
      <c r="K824" s="29"/>
      <c r="L824" s="29"/>
      <c r="M824" s="54"/>
      <c r="N824" s="55">
        <v>58</v>
      </c>
      <c r="O824" s="55">
        <v>157</v>
      </c>
      <c r="P824" s="55">
        <v>450</v>
      </c>
      <c r="Q824" s="55">
        <v>567</v>
      </c>
      <c r="R824" s="55">
        <v>268</v>
      </c>
      <c r="S824" s="55">
        <v>106</v>
      </c>
      <c r="T824" s="55">
        <f aca="true" t="shared" si="55" ref="T824:T830">SUM(N824:S824)</f>
        <v>1606</v>
      </c>
      <c r="U824" s="1"/>
      <c r="V824" s="1"/>
    </row>
    <row r="825" spans="3:22" s="40" customFormat="1" ht="12" customHeight="1">
      <c r="C825" s="8"/>
      <c r="D825" s="53" t="s">
        <v>491</v>
      </c>
      <c r="E825" s="29"/>
      <c r="F825" s="29"/>
      <c r="G825" s="29"/>
      <c r="H825" s="29"/>
      <c r="I825" s="29"/>
      <c r="J825" s="29"/>
      <c r="K825" s="29"/>
      <c r="L825" s="29"/>
      <c r="M825" s="54"/>
      <c r="N825" s="55">
        <v>60</v>
      </c>
      <c r="O825" s="55">
        <v>171</v>
      </c>
      <c r="P825" s="55">
        <v>560</v>
      </c>
      <c r="Q825" s="55">
        <v>511</v>
      </c>
      <c r="R825" s="55">
        <v>183</v>
      </c>
      <c r="S825" s="55">
        <v>120</v>
      </c>
      <c r="T825" s="55">
        <f t="shared" si="55"/>
        <v>1605</v>
      </c>
      <c r="U825" s="1"/>
      <c r="V825" s="1"/>
    </row>
    <row r="826" spans="3:22" s="40" customFormat="1" ht="12" customHeight="1">
      <c r="C826" s="8"/>
      <c r="D826" s="53" t="s">
        <v>492</v>
      </c>
      <c r="E826" s="29"/>
      <c r="F826" s="29"/>
      <c r="G826" s="29"/>
      <c r="H826" s="29"/>
      <c r="I826" s="29"/>
      <c r="J826" s="29"/>
      <c r="K826" s="29"/>
      <c r="L826" s="29"/>
      <c r="M826" s="54"/>
      <c r="N826" s="55">
        <v>186</v>
      </c>
      <c r="O826" s="55">
        <v>502</v>
      </c>
      <c r="P826" s="55">
        <v>534</v>
      </c>
      <c r="Q826" s="55">
        <v>214</v>
      </c>
      <c r="R826" s="55">
        <v>50</v>
      </c>
      <c r="S826" s="55">
        <v>120</v>
      </c>
      <c r="T826" s="55">
        <f t="shared" si="55"/>
        <v>1606</v>
      </c>
      <c r="U826" s="1"/>
      <c r="V826" s="1"/>
    </row>
    <row r="827" spans="3:22" s="40" customFormat="1" ht="12" customHeight="1">
      <c r="C827" s="8"/>
      <c r="D827" s="53" t="s">
        <v>493</v>
      </c>
      <c r="E827" s="29"/>
      <c r="F827" s="29"/>
      <c r="G827" s="29"/>
      <c r="H827" s="29"/>
      <c r="I827" s="29"/>
      <c r="J827" s="29"/>
      <c r="K827" s="29"/>
      <c r="L827" s="29"/>
      <c r="M827" s="54"/>
      <c r="N827" s="55">
        <v>132</v>
      </c>
      <c r="O827" s="55">
        <v>393</v>
      </c>
      <c r="P827" s="55">
        <v>492</v>
      </c>
      <c r="Q827" s="55">
        <v>355</v>
      </c>
      <c r="R827" s="55">
        <v>111</v>
      </c>
      <c r="S827" s="55">
        <v>124</v>
      </c>
      <c r="T827" s="55">
        <f t="shared" si="55"/>
        <v>1607</v>
      </c>
      <c r="U827" s="1"/>
      <c r="V827" s="1"/>
    </row>
    <row r="828" spans="3:22" s="40" customFormat="1" ht="12" customHeight="1">
      <c r="C828" s="8"/>
      <c r="D828" s="53" t="s">
        <v>494</v>
      </c>
      <c r="E828" s="29"/>
      <c r="F828" s="29"/>
      <c r="G828" s="29"/>
      <c r="H828" s="29"/>
      <c r="I828" s="29"/>
      <c r="J828" s="29"/>
      <c r="K828" s="29"/>
      <c r="L828" s="29"/>
      <c r="M828" s="54"/>
      <c r="N828" s="55">
        <v>52</v>
      </c>
      <c r="O828" s="55">
        <v>176</v>
      </c>
      <c r="P828" s="55">
        <v>718</v>
      </c>
      <c r="Q828" s="55">
        <v>404</v>
      </c>
      <c r="R828" s="55">
        <v>116</v>
      </c>
      <c r="S828" s="55">
        <v>140</v>
      </c>
      <c r="T828" s="55">
        <f t="shared" si="55"/>
        <v>1606</v>
      </c>
      <c r="U828" s="1"/>
      <c r="V828" s="1"/>
    </row>
    <row r="829" spans="3:22" s="40" customFormat="1" ht="12" customHeight="1">
      <c r="C829" s="8"/>
      <c r="D829" s="53" t="s">
        <v>495</v>
      </c>
      <c r="E829" s="29"/>
      <c r="F829" s="29"/>
      <c r="G829" s="29"/>
      <c r="H829" s="29"/>
      <c r="I829" s="29"/>
      <c r="J829" s="29"/>
      <c r="K829" s="29"/>
      <c r="L829" s="29"/>
      <c r="M829" s="54"/>
      <c r="N829" s="55">
        <v>97</v>
      </c>
      <c r="O829" s="55">
        <v>318</v>
      </c>
      <c r="P829" s="55">
        <v>762</v>
      </c>
      <c r="Q829" s="55">
        <v>211</v>
      </c>
      <c r="R829" s="55">
        <v>67</v>
      </c>
      <c r="S829" s="55">
        <v>150</v>
      </c>
      <c r="T829" s="55">
        <f t="shared" si="55"/>
        <v>1605</v>
      </c>
      <c r="U829" s="1"/>
      <c r="V829" s="1"/>
    </row>
    <row r="830" spans="3:22" s="40" customFormat="1" ht="12" customHeight="1">
      <c r="C830" s="8"/>
      <c r="D830" s="53" t="s">
        <v>496</v>
      </c>
      <c r="E830" s="29"/>
      <c r="F830" s="29"/>
      <c r="G830" s="29"/>
      <c r="H830" s="29"/>
      <c r="I830" s="29"/>
      <c r="J830" s="29"/>
      <c r="K830" s="29"/>
      <c r="L830" s="29"/>
      <c r="M830" s="54"/>
      <c r="N830" s="55">
        <v>122</v>
      </c>
      <c r="O830" s="55">
        <v>338</v>
      </c>
      <c r="P830" s="55">
        <v>812</v>
      </c>
      <c r="Q830" s="55">
        <v>151</v>
      </c>
      <c r="R830" s="55">
        <v>39</v>
      </c>
      <c r="S830" s="55">
        <v>143</v>
      </c>
      <c r="T830" s="55">
        <f t="shared" si="55"/>
        <v>1605</v>
      </c>
      <c r="U830" s="1"/>
      <c r="V830" s="1"/>
    </row>
    <row r="831" spans="3:22" s="40" customFormat="1" ht="12" customHeight="1">
      <c r="C831" s="56" t="s">
        <v>57</v>
      </c>
      <c r="D831" s="67" t="s">
        <v>474</v>
      </c>
      <c r="E831" s="58"/>
      <c r="F831" s="58"/>
      <c r="G831" s="58"/>
      <c r="H831" s="58"/>
      <c r="I831" s="58"/>
      <c r="J831" s="58"/>
      <c r="K831" s="58"/>
      <c r="L831" s="58"/>
      <c r="M831" s="59"/>
      <c r="N831" s="60"/>
      <c r="O831" s="60"/>
      <c r="P831" s="60"/>
      <c r="Q831" s="60"/>
      <c r="R831" s="60"/>
      <c r="S831" s="60"/>
      <c r="T831" s="60"/>
      <c r="U831" s="1"/>
      <c r="V831" s="1"/>
    </row>
    <row r="832" spans="3:22" s="40" customFormat="1" ht="12" customHeight="1">
      <c r="C832" s="8"/>
      <c r="D832" s="53" t="s">
        <v>475</v>
      </c>
      <c r="E832" s="29"/>
      <c r="F832" s="29"/>
      <c r="G832" s="29"/>
      <c r="H832" s="29"/>
      <c r="I832" s="29"/>
      <c r="J832" s="29"/>
      <c r="K832" s="29"/>
      <c r="L832" s="29"/>
      <c r="M832" s="61">
        <f aca="true" t="shared" si="56" ref="M832:M854">$O$8</f>
        <v>1605</v>
      </c>
      <c r="N832" s="62">
        <f aca="true" t="shared" si="57" ref="N832:Q837">N808/$M832*100</f>
        <v>8.224299065420562</v>
      </c>
      <c r="O832" s="62">
        <f t="shared" si="57"/>
        <v>10.218068535825545</v>
      </c>
      <c r="P832" s="62">
        <f t="shared" si="57"/>
        <v>28.53582554517134</v>
      </c>
      <c r="Q832" s="62">
        <f t="shared" si="57"/>
        <v>23.551401869158877</v>
      </c>
      <c r="R832" s="62">
        <f aca="true" t="shared" si="58" ref="R832:S837">R809/$M832*100</f>
        <v>4.049844236760125</v>
      </c>
      <c r="S832" s="62">
        <f t="shared" si="58"/>
        <v>11.713395638629283</v>
      </c>
      <c r="T832" s="62">
        <f aca="true" t="shared" si="59" ref="T832:T837">SUM(N832:S832)</f>
        <v>86.29283489096572</v>
      </c>
      <c r="U832" s="1"/>
      <c r="V832" s="1"/>
    </row>
    <row r="833" spans="3:20" s="40" customFormat="1" ht="12" customHeight="1">
      <c r="C833" s="8"/>
      <c r="D833" s="53" t="s">
        <v>476</v>
      </c>
      <c r="E833" s="29"/>
      <c r="F833" s="29"/>
      <c r="G833" s="29"/>
      <c r="H833" s="29"/>
      <c r="I833" s="29"/>
      <c r="J833" s="29"/>
      <c r="K833" s="29"/>
      <c r="L833" s="29"/>
      <c r="M833" s="61">
        <f t="shared" si="56"/>
        <v>1605</v>
      </c>
      <c r="N833" s="62">
        <f t="shared" si="57"/>
        <v>26.853582554517136</v>
      </c>
      <c r="O833" s="62">
        <f t="shared" si="57"/>
        <v>23.489096573208723</v>
      </c>
      <c r="P833" s="62">
        <f t="shared" si="57"/>
        <v>26.60436137071651</v>
      </c>
      <c r="Q833" s="62">
        <f t="shared" si="57"/>
        <v>7.289719626168225</v>
      </c>
      <c r="R833" s="62">
        <f t="shared" si="58"/>
        <v>3.925233644859813</v>
      </c>
      <c r="S833" s="62">
        <f t="shared" si="58"/>
        <v>15.950155763239875</v>
      </c>
      <c r="T833" s="62">
        <f t="shared" si="59"/>
        <v>104.11214953271028</v>
      </c>
    </row>
    <row r="834" spans="3:20" s="40" customFormat="1" ht="12" customHeight="1">
      <c r="C834" s="8"/>
      <c r="D834" s="53" t="s">
        <v>477</v>
      </c>
      <c r="E834" s="29"/>
      <c r="F834" s="29"/>
      <c r="G834" s="29"/>
      <c r="H834" s="29"/>
      <c r="I834" s="29"/>
      <c r="J834" s="29"/>
      <c r="K834" s="29"/>
      <c r="L834" s="29"/>
      <c r="M834" s="61">
        <f t="shared" si="56"/>
        <v>1605</v>
      </c>
      <c r="N834" s="62">
        <f t="shared" si="57"/>
        <v>18.753894080996886</v>
      </c>
      <c r="O834" s="62">
        <f t="shared" si="57"/>
        <v>22.05607476635514</v>
      </c>
      <c r="P834" s="62">
        <f t="shared" si="57"/>
        <v>33.769470404984425</v>
      </c>
      <c r="Q834" s="62">
        <f t="shared" si="57"/>
        <v>5.73208722741433</v>
      </c>
      <c r="R834" s="62">
        <f t="shared" si="58"/>
        <v>16.074766355140188</v>
      </c>
      <c r="S834" s="62">
        <f t="shared" si="58"/>
        <v>9.719626168224298</v>
      </c>
      <c r="T834" s="62">
        <f t="shared" si="59"/>
        <v>106.10591900311525</v>
      </c>
    </row>
    <row r="835" spans="3:20" s="40" customFormat="1" ht="12" customHeight="1">
      <c r="C835" s="8"/>
      <c r="D835" s="53" t="s">
        <v>478</v>
      </c>
      <c r="E835" s="29"/>
      <c r="F835" s="29"/>
      <c r="G835" s="29"/>
      <c r="H835" s="29"/>
      <c r="I835" s="29"/>
      <c r="J835" s="29"/>
      <c r="K835" s="29"/>
      <c r="L835" s="29"/>
      <c r="M835" s="61">
        <f t="shared" si="56"/>
        <v>1605</v>
      </c>
      <c r="N835" s="62">
        <f t="shared" si="57"/>
        <v>7.040498442367602</v>
      </c>
      <c r="O835" s="62">
        <f t="shared" si="57"/>
        <v>9.657320872274143</v>
      </c>
      <c r="P835" s="62">
        <f t="shared" si="57"/>
        <v>36.573208722741434</v>
      </c>
      <c r="Q835" s="62">
        <f t="shared" si="57"/>
        <v>21.121495327102803</v>
      </c>
      <c r="R835" s="62">
        <f t="shared" si="58"/>
        <v>7.538940809968847</v>
      </c>
      <c r="S835" s="62">
        <f t="shared" si="58"/>
        <v>11.526479750778815</v>
      </c>
      <c r="T835" s="62">
        <f t="shared" si="59"/>
        <v>93.45794392523365</v>
      </c>
    </row>
    <row r="836" spans="3:20" s="40" customFormat="1" ht="12" customHeight="1">
      <c r="C836" s="8"/>
      <c r="D836" s="53" t="s">
        <v>479</v>
      </c>
      <c r="E836" s="29"/>
      <c r="F836" s="29"/>
      <c r="G836" s="29"/>
      <c r="H836" s="29"/>
      <c r="I836" s="29"/>
      <c r="J836" s="29"/>
      <c r="K836" s="29"/>
      <c r="L836" s="29"/>
      <c r="M836" s="61">
        <f t="shared" si="56"/>
        <v>1605</v>
      </c>
      <c r="N836" s="62">
        <f t="shared" si="57"/>
        <v>7.414330218068536</v>
      </c>
      <c r="O836" s="62">
        <f t="shared" si="57"/>
        <v>14.143302180685357</v>
      </c>
      <c r="P836" s="62">
        <f t="shared" si="57"/>
        <v>45.109034267912776</v>
      </c>
      <c r="Q836" s="62">
        <f t="shared" si="57"/>
        <v>14.330218068535824</v>
      </c>
      <c r="R836" s="62">
        <f t="shared" si="58"/>
        <v>5.482866043613707</v>
      </c>
      <c r="S836" s="62">
        <f t="shared" si="58"/>
        <v>11.526479750778815</v>
      </c>
      <c r="T836" s="62">
        <f t="shared" si="59"/>
        <v>98.00623052959503</v>
      </c>
    </row>
    <row r="837" spans="3:20" s="40" customFormat="1" ht="12" customHeight="1">
      <c r="C837" s="63"/>
      <c r="D837" s="53" t="s">
        <v>480</v>
      </c>
      <c r="E837" s="29"/>
      <c r="F837" s="29"/>
      <c r="G837" s="29"/>
      <c r="H837" s="29"/>
      <c r="I837" s="29"/>
      <c r="J837" s="29"/>
      <c r="K837" s="29"/>
      <c r="L837" s="29"/>
      <c r="M837" s="61">
        <f t="shared" si="56"/>
        <v>1605</v>
      </c>
      <c r="N837" s="62">
        <f t="shared" si="57"/>
        <v>5.420560747663552</v>
      </c>
      <c r="O837" s="62">
        <f t="shared" si="57"/>
        <v>12.274143302180686</v>
      </c>
      <c r="P837" s="62">
        <f t="shared" si="57"/>
        <v>50.155763239875384</v>
      </c>
      <c r="Q837" s="62">
        <f t="shared" si="57"/>
        <v>15.202492211838006</v>
      </c>
      <c r="R837" s="62">
        <f t="shared" si="58"/>
        <v>0</v>
      </c>
      <c r="S837" s="62">
        <f t="shared" si="58"/>
        <v>0</v>
      </c>
      <c r="T837" s="62">
        <f t="shared" si="59"/>
        <v>83.05295950155762</v>
      </c>
    </row>
    <row r="838" spans="3:20" s="40" customFormat="1" ht="12" customHeight="1">
      <c r="C838" s="63"/>
      <c r="D838" s="29" t="s">
        <v>481</v>
      </c>
      <c r="E838" s="29"/>
      <c r="F838" s="29"/>
      <c r="G838" s="29"/>
      <c r="H838" s="29"/>
      <c r="I838" s="29"/>
      <c r="J838" s="29"/>
      <c r="K838" s="29"/>
      <c r="L838" s="29"/>
      <c r="M838" s="61"/>
      <c r="N838" s="62"/>
      <c r="O838" s="62"/>
      <c r="P838" s="62"/>
      <c r="Q838" s="62"/>
      <c r="R838" s="62"/>
      <c r="S838" s="62"/>
      <c r="T838" s="62"/>
    </row>
    <row r="839" spans="3:20" s="40" customFormat="1" ht="12" customHeight="1">
      <c r="C839" s="63"/>
      <c r="D839" s="53" t="s">
        <v>482</v>
      </c>
      <c r="E839" s="29"/>
      <c r="F839" s="29"/>
      <c r="G839" s="29"/>
      <c r="H839" s="29"/>
      <c r="I839" s="29"/>
      <c r="J839" s="29"/>
      <c r="K839" s="29"/>
      <c r="L839" s="29"/>
      <c r="M839" s="61">
        <f t="shared" si="56"/>
        <v>1605</v>
      </c>
      <c r="N839" s="62">
        <f aca="true" t="shared" si="60" ref="N839:Q846">N815/$M839*100</f>
        <v>8.09968847352025</v>
      </c>
      <c r="O839" s="62">
        <f t="shared" si="60"/>
        <v>15.264797507788161</v>
      </c>
      <c r="P839" s="62">
        <f t="shared" si="60"/>
        <v>30.34267912772586</v>
      </c>
      <c r="Q839" s="62">
        <f t="shared" si="60"/>
        <v>25.981308411214954</v>
      </c>
      <c r="R839" s="62">
        <f aca="true" t="shared" si="61" ref="R839:S846">R816/$M839*100</f>
        <v>8.660436137071652</v>
      </c>
      <c r="S839" s="62">
        <f t="shared" si="61"/>
        <v>7.975077881619938</v>
      </c>
      <c r="T839" s="62">
        <f aca="true" t="shared" si="62" ref="T839:T846">SUM(N839:S839)</f>
        <v>96.32398753894083</v>
      </c>
    </row>
    <row r="840" spans="3:20" s="40" customFormat="1" ht="12" customHeight="1">
      <c r="C840" s="63"/>
      <c r="D840" s="53" t="s">
        <v>483</v>
      </c>
      <c r="E840" s="29"/>
      <c r="F840" s="29"/>
      <c r="G840" s="29"/>
      <c r="H840" s="29"/>
      <c r="I840" s="29"/>
      <c r="J840" s="29"/>
      <c r="K840" s="29"/>
      <c r="L840" s="29"/>
      <c r="M840" s="61">
        <f t="shared" si="56"/>
        <v>1605</v>
      </c>
      <c r="N840" s="62">
        <f t="shared" si="60"/>
        <v>10.841121495327103</v>
      </c>
      <c r="O840" s="62">
        <f t="shared" si="60"/>
        <v>19.501557632398754</v>
      </c>
      <c r="P840" s="62">
        <f t="shared" si="60"/>
        <v>30.529595015576323</v>
      </c>
      <c r="Q840" s="62">
        <f t="shared" si="60"/>
        <v>22.554517133956388</v>
      </c>
      <c r="R840" s="62">
        <f t="shared" si="61"/>
        <v>4.672897196261682</v>
      </c>
      <c r="S840" s="62">
        <f t="shared" si="61"/>
        <v>8.847352024922118</v>
      </c>
      <c r="T840" s="62">
        <f t="shared" si="62"/>
        <v>96.94704049844236</v>
      </c>
    </row>
    <row r="841" spans="3:20" s="40" customFormat="1" ht="12" customHeight="1">
      <c r="C841" s="63"/>
      <c r="D841" s="53" t="s">
        <v>484</v>
      </c>
      <c r="E841" s="29"/>
      <c r="F841" s="29"/>
      <c r="G841" s="29"/>
      <c r="H841" s="29"/>
      <c r="I841" s="29"/>
      <c r="J841" s="29"/>
      <c r="K841" s="29"/>
      <c r="L841" s="29"/>
      <c r="M841" s="61">
        <f t="shared" si="56"/>
        <v>1605</v>
      </c>
      <c r="N841" s="62">
        <f t="shared" si="60"/>
        <v>15.825545171339565</v>
      </c>
      <c r="O841" s="62">
        <f t="shared" si="60"/>
        <v>24.85981308411215</v>
      </c>
      <c r="P841" s="62">
        <f t="shared" si="60"/>
        <v>32.21183800623053</v>
      </c>
      <c r="Q841" s="62">
        <f t="shared" si="60"/>
        <v>13.769470404984425</v>
      </c>
      <c r="R841" s="62">
        <f t="shared" si="61"/>
        <v>2.990654205607477</v>
      </c>
      <c r="S841" s="62">
        <f t="shared" si="61"/>
        <v>14.080996884735203</v>
      </c>
      <c r="T841" s="62">
        <f t="shared" si="62"/>
        <v>103.73831775700934</v>
      </c>
    </row>
    <row r="842" spans="3:20" s="40" customFormat="1" ht="12" customHeight="1">
      <c r="C842" s="63"/>
      <c r="D842" s="53" t="s">
        <v>485</v>
      </c>
      <c r="E842" s="29"/>
      <c r="F842" s="29"/>
      <c r="G842" s="29"/>
      <c r="H842" s="29"/>
      <c r="I842" s="29"/>
      <c r="J842" s="29"/>
      <c r="K842" s="29"/>
      <c r="L842" s="29"/>
      <c r="M842" s="61">
        <f t="shared" si="56"/>
        <v>1605</v>
      </c>
      <c r="N842" s="62">
        <f t="shared" si="60"/>
        <v>7.040498442367602</v>
      </c>
      <c r="O842" s="62">
        <f t="shared" si="60"/>
        <v>17.38317757009346</v>
      </c>
      <c r="P842" s="62">
        <f t="shared" si="60"/>
        <v>52.523364485981304</v>
      </c>
      <c r="Q842" s="62">
        <f t="shared" si="60"/>
        <v>6.16822429906542</v>
      </c>
      <c r="R842" s="62">
        <f t="shared" si="61"/>
        <v>8.53582554517134</v>
      </c>
      <c r="S842" s="62">
        <f t="shared" si="61"/>
        <v>9.345794392523365</v>
      </c>
      <c r="T842" s="62">
        <f t="shared" si="62"/>
        <v>100.99688473520247</v>
      </c>
    </row>
    <row r="843" spans="3:20" s="40" customFormat="1" ht="12" customHeight="1">
      <c r="C843" s="63"/>
      <c r="D843" s="53" t="s">
        <v>262</v>
      </c>
      <c r="E843" s="29"/>
      <c r="F843" s="29"/>
      <c r="G843" s="29"/>
      <c r="H843" s="29"/>
      <c r="I843" s="29"/>
      <c r="J843" s="29"/>
      <c r="K843" s="29"/>
      <c r="L843" s="29"/>
      <c r="M843" s="61">
        <f t="shared" si="56"/>
        <v>1605</v>
      </c>
      <c r="N843" s="62">
        <f t="shared" si="60"/>
        <v>4.548286604361371</v>
      </c>
      <c r="O843" s="62">
        <f t="shared" si="60"/>
        <v>13.95638629283489</v>
      </c>
      <c r="P843" s="62">
        <f t="shared" si="60"/>
        <v>41.43302180685358</v>
      </c>
      <c r="Q843" s="62">
        <f t="shared" si="60"/>
        <v>22.36760124610592</v>
      </c>
      <c r="R843" s="62">
        <f t="shared" si="61"/>
        <v>1.9937694704049844</v>
      </c>
      <c r="S843" s="62">
        <f t="shared" si="61"/>
        <v>18.69158878504673</v>
      </c>
      <c r="T843" s="62">
        <f t="shared" si="62"/>
        <v>102.99065420560748</v>
      </c>
    </row>
    <row r="844" spans="3:20" s="40" customFormat="1" ht="12" customHeight="1">
      <c r="C844" s="63"/>
      <c r="D844" s="53" t="s">
        <v>486</v>
      </c>
      <c r="E844" s="29"/>
      <c r="F844" s="29"/>
      <c r="G844" s="29"/>
      <c r="H844" s="29"/>
      <c r="I844" s="29"/>
      <c r="J844" s="29"/>
      <c r="K844" s="29"/>
      <c r="L844" s="29"/>
      <c r="M844" s="61">
        <f t="shared" si="56"/>
        <v>1605</v>
      </c>
      <c r="N844" s="62">
        <f t="shared" si="60"/>
        <v>7.601246105919003</v>
      </c>
      <c r="O844" s="62">
        <f t="shared" si="60"/>
        <v>15.514018691588785</v>
      </c>
      <c r="P844" s="62">
        <f t="shared" si="60"/>
        <v>50.467289719626166</v>
      </c>
      <c r="Q844" s="62">
        <f t="shared" si="60"/>
        <v>5.8566978193146415</v>
      </c>
      <c r="R844" s="62">
        <f t="shared" si="61"/>
        <v>4.797507788161994</v>
      </c>
      <c r="S844" s="62">
        <f t="shared" si="61"/>
        <v>13.146417445482866</v>
      </c>
      <c r="T844" s="62">
        <f t="shared" si="62"/>
        <v>97.38317757009347</v>
      </c>
    </row>
    <row r="845" spans="3:20" s="40" customFormat="1" ht="12" customHeight="1">
      <c r="C845" s="63"/>
      <c r="D845" s="53" t="s">
        <v>487</v>
      </c>
      <c r="E845" s="29"/>
      <c r="F845" s="29"/>
      <c r="G845" s="29"/>
      <c r="H845" s="29"/>
      <c r="I845" s="29"/>
      <c r="J845" s="29"/>
      <c r="K845" s="29"/>
      <c r="L845" s="29"/>
      <c r="M845" s="61">
        <f t="shared" si="56"/>
        <v>1605</v>
      </c>
      <c r="N845" s="62">
        <f t="shared" si="60"/>
        <v>7.414330218068536</v>
      </c>
      <c r="O845" s="62">
        <f t="shared" si="60"/>
        <v>15.887850467289718</v>
      </c>
      <c r="P845" s="62">
        <f t="shared" si="60"/>
        <v>44.54828660436137</v>
      </c>
      <c r="Q845" s="62">
        <f t="shared" si="60"/>
        <v>14.26791277258567</v>
      </c>
      <c r="R845" s="62">
        <f t="shared" si="61"/>
        <v>2.554517133956386</v>
      </c>
      <c r="S845" s="62">
        <f t="shared" si="61"/>
        <v>13.395638629283487</v>
      </c>
      <c r="T845" s="62">
        <f t="shared" si="62"/>
        <v>98.06853582554517</v>
      </c>
    </row>
    <row r="846" spans="3:20" s="40" customFormat="1" ht="12" customHeight="1">
      <c r="C846" s="63"/>
      <c r="D846" s="53" t="s">
        <v>488</v>
      </c>
      <c r="E846" s="29"/>
      <c r="F846" s="29"/>
      <c r="G846" s="29"/>
      <c r="H846" s="29"/>
      <c r="I846" s="29"/>
      <c r="J846" s="29"/>
      <c r="K846" s="29"/>
      <c r="L846" s="29"/>
      <c r="M846" s="61">
        <f t="shared" si="56"/>
        <v>1605</v>
      </c>
      <c r="N846" s="62">
        <f t="shared" si="60"/>
        <v>5.358255451713396</v>
      </c>
      <c r="O846" s="62">
        <f t="shared" si="60"/>
        <v>15.264797507788161</v>
      </c>
      <c r="P846" s="62">
        <f t="shared" si="60"/>
        <v>54.14330218068536</v>
      </c>
      <c r="Q846" s="62">
        <f t="shared" si="60"/>
        <v>9.345794392523365</v>
      </c>
      <c r="R846" s="62">
        <f t="shared" si="61"/>
        <v>0</v>
      </c>
      <c r="S846" s="62">
        <f t="shared" si="61"/>
        <v>0</v>
      </c>
      <c r="T846" s="62">
        <f t="shared" si="62"/>
        <v>84.11214953271028</v>
      </c>
    </row>
    <row r="847" spans="3:20" s="40" customFormat="1" ht="11.25">
      <c r="C847" s="63"/>
      <c r="D847" s="29" t="s">
        <v>489</v>
      </c>
      <c r="E847" s="29"/>
      <c r="F847" s="29"/>
      <c r="G847" s="29"/>
      <c r="H847" s="29"/>
      <c r="I847" s="29"/>
      <c r="J847" s="29"/>
      <c r="K847" s="29"/>
      <c r="L847" s="29"/>
      <c r="M847" s="61"/>
      <c r="N847" s="62"/>
      <c r="O847" s="62"/>
      <c r="P847" s="62"/>
      <c r="Q847" s="62"/>
      <c r="R847" s="62"/>
      <c r="S847" s="62"/>
      <c r="T847" s="62"/>
    </row>
    <row r="848" spans="3:20" s="40" customFormat="1" ht="11.25">
      <c r="C848" s="63"/>
      <c r="D848" s="53" t="s">
        <v>490</v>
      </c>
      <c r="E848" s="29"/>
      <c r="F848" s="29"/>
      <c r="G848" s="29"/>
      <c r="H848" s="29"/>
      <c r="I848" s="29"/>
      <c r="J848" s="29"/>
      <c r="K848" s="29"/>
      <c r="L848" s="29"/>
      <c r="M848" s="61">
        <f t="shared" si="56"/>
        <v>1605</v>
      </c>
      <c r="N848" s="62">
        <f aca="true" t="shared" si="63" ref="N848:Q854">N824/$M848*100</f>
        <v>3.6137071651090342</v>
      </c>
      <c r="O848" s="62">
        <f t="shared" si="63"/>
        <v>9.781931464174455</v>
      </c>
      <c r="P848" s="62">
        <f t="shared" si="63"/>
        <v>28.037383177570092</v>
      </c>
      <c r="Q848" s="62">
        <f t="shared" si="63"/>
        <v>35.32710280373832</v>
      </c>
      <c r="R848" s="62">
        <f>R825/$M848*100</f>
        <v>11.401869158878505</v>
      </c>
      <c r="S848" s="62">
        <f>S825/$M848*100</f>
        <v>7.476635514018691</v>
      </c>
      <c r="T848" s="62">
        <f aca="true" t="shared" si="64" ref="T848:T854">SUM(N848:S848)</f>
        <v>95.6386292834891</v>
      </c>
    </row>
    <row r="849" spans="3:20" s="40" customFormat="1" ht="12" customHeight="1">
      <c r="C849" s="63"/>
      <c r="D849" s="53" t="s">
        <v>491</v>
      </c>
      <c r="E849" s="29"/>
      <c r="F849" s="29"/>
      <c r="G849" s="29"/>
      <c r="H849" s="29"/>
      <c r="I849" s="29"/>
      <c r="J849" s="29"/>
      <c r="K849" s="29"/>
      <c r="L849" s="29"/>
      <c r="M849" s="61">
        <f t="shared" si="56"/>
        <v>1605</v>
      </c>
      <c r="N849" s="62">
        <f t="shared" si="63"/>
        <v>3.7383177570093453</v>
      </c>
      <c r="O849" s="62">
        <f t="shared" si="63"/>
        <v>10.654205607476635</v>
      </c>
      <c r="P849" s="62">
        <f t="shared" si="63"/>
        <v>34.890965732087224</v>
      </c>
      <c r="Q849" s="62">
        <f t="shared" si="63"/>
        <v>31.838006230529597</v>
      </c>
      <c r="R849" s="62">
        <f>R826/$M849*100</f>
        <v>3.115264797507788</v>
      </c>
      <c r="S849" s="62">
        <f>S826/$M849*100</f>
        <v>7.476635514018691</v>
      </c>
      <c r="T849" s="62">
        <f t="shared" si="64"/>
        <v>91.7133956386293</v>
      </c>
    </row>
    <row r="850" spans="3:20" s="40" customFormat="1" ht="12" customHeight="1">
      <c r="C850" s="63"/>
      <c r="D850" s="53" t="s">
        <v>492</v>
      </c>
      <c r="E850" s="29"/>
      <c r="F850" s="29"/>
      <c r="G850" s="29"/>
      <c r="H850" s="29"/>
      <c r="I850" s="29"/>
      <c r="J850" s="29"/>
      <c r="K850" s="29"/>
      <c r="L850" s="29"/>
      <c r="M850" s="61">
        <f t="shared" si="56"/>
        <v>1605</v>
      </c>
      <c r="N850" s="62">
        <f t="shared" si="63"/>
        <v>11.588785046728972</v>
      </c>
      <c r="O850" s="62">
        <f t="shared" si="63"/>
        <v>31.277258566978194</v>
      </c>
      <c r="P850" s="62">
        <f t="shared" si="63"/>
        <v>33.271028037383175</v>
      </c>
      <c r="Q850" s="62">
        <f t="shared" si="63"/>
        <v>13.333333333333334</v>
      </c>
      <c r="R850" s="62">
        <f aca="true" t="shared" si="65" ref="R850:S854">R827/$M850*100</f>
        <v>6.915887850467289</v>
      </c>
      <c r="S850" s="62">
        <f t="shared" si="65"/>
        <v>7.7258566978193155</v>
      </c>
      <c r="T850" s="62">
        <f t="shared" si="64"/>
        <v>104.11214953271026</v>
      </c>
    </row>
    <row r="851" spans="3:20" s="40" customFormat="1" ht="12" customHeight="1">
      <c r="C851" s="63"/>
      <c r="D851" s="53" t="s">
        <v>493</v>
      </c>
      <c r="E851" s="29"/>
      <c r="F851" s="29"/>
      <c r="G851" s="29"/>
      <c r="H851" s="29"/>
      <c r="I851" s="29"/>
      <c r="J851" s="29"/>
      <c r="K851" s="29"/>
      <c r="L851" s="29"/>
      <c r="M851" s="61">
        <f t="shared" si="56"/>
        <v>1605</v>
      </c>
      <c r="N851" s="62">
        <f t="shared" si="63"/>
        <v>8.224299065420562</v>
      </c>
      <c r="O851" s="62">
        <f t="shared" si="63"/>
        <v>24.485981308411215</v>
      </c>
      <c r="P851" s="62">
        <f t="shared" si="63"/>
        <v>30.654205607476637</v>
      </c>
      <c r="Q851" s="62">
        <f t="shared" si="63"/>
        <v>22.118380062305295</v>
      </c>
      <c r="R851" s="62">
        <f t="shared" si="65"/>
        <v>7.2274143302180685</v>
      </c>
      <c r="S851" s="62">
        <f t="shared" si="65"/>
        <v>8.722741433021806</v>
      </c>
      <c r="T851" s="62">
        <f t="shared" si="64"/>
        <v>101.43302180685359</v>
      </c>
    </row>
    <row r="852" spans="3:20" s="40" customFormat="1" ht="12" customHeight="1">
      <c r="C852" s="63"/>
      <c r="D852" s="53" t="s">
        <v>494</v>
      </c>
      <c r="E852" s="29"/>
      <c r="F852" s="29"/>
      <c r="G852" s="29"/>
      <c r="H852" s="29"/>
      <c r="I852" s="29"/>
      <c r="J852" s="29"/>
      <c r="K852" s="29"/>
      <c r="L852" s="29"/>
      <c r="M852" s="61">
        <f t="shared" si="56"/>
        <v>1605</v>
      </c>
      <c r="N852" s="62">
        <f t="shared" si="63"/>
        <v>3.2398753894081</v>
      </c>
      <c r="O852" s="62">
        <f t="shared" si="63"/>
        <v>10.965732087227414</v>
      </c>
      <c r="P852" s="62">
        <f t="shared" si="63"/>
        <v>44.73520249221184</v>
      </c>
      <c r="Q852" s="62">
        <f t="shared" si="63"/>
        <v>25.171339563862926</v>
      </c>
      <c r="R852" s="62">
        <f t="shared" si="65"/>
        <v>4.174454828660436</v>
      </c>
      <c r="S852" s="62">
        <f t="shared" si="65"/>
        <v>9.345794392523365</v>
      </c>
      <c r="T852" s="62">
        <f t="shared" si="64"/>
        <v>97.63239875389407</v>
      </c>
    </row>
    <row r="853" spans="3:20" s="40" customFormat="1" ht="12" customHeight="1">
      <c r="C853" s="63"/>
      <c r="D853" s="53" t="s">
        <v>495</v>
      </c>
      <c r="E853" s="29"/>
      <c r="F853" s="29"/>
      <c r="G853" s="29"/>
      <c r="H853" s="29"/>
      <c r="I853" s="29"/>
      <c r="J853" s="29"/>
      <c r="K853" s="29"/>
      <c r="L853" s="29"/>
      <c r="M853" s="61">
        <f t="shared" si="56"/>
        <v>1605</v>
      </c>
      <c r="N853" s="62">
        <f t="shared" si="63"/>
        <v>6.043613707165109</v>
      </c>
      <c r="O853" s="62">
        <f t="shared" si="63"/>
        <v>19.813084112149532</v>
      </c>
      <c r="P853" s="62">
        <f t="shared" si="63"/>
        <v>47.47663551401869</v>
      </c>
      <c r="Q853" s="62">
        <f t="shared" si="63"/>
        <v>13.146417445482866</v>
      </c>
      <c r="R853" s="62">
        <f t="shared" si="65"/>
        <v>2.4299065420560746</v>
      </c>
      <c r="S853" s="62">
        <f t="shared" si="65"/>
        <v>8.909657320872274</v>
      </c>
      <c r="T853" s="62">
        <f t="shared" si="64"/>
        <v>97.81931464174454</v>
      </c>
    </row>
    <row r="854" spans="3:20" s="40" customFormat="1" ht="12" customHeight="1">
      <c r="C854" s="63"/>
      <c r="D854" s="53" t="s">
        <v>496</v>
      </c>
      <c r="E854" s="29"/>
      <c r="F854" s="29"/>
      <c r="G854" s="29"/>
      <c r="H854" s="29"/>
      <c r="I854" s="29"/>
      <c r="J854" s="29"/>
      <c r="K854" s="29"/>
      <c r="L854" s="29"/>
      <c r="M854" s="61">
        <f t="shared" si="56"/>
        <v>1605</v>
      </c>
      <c r="N854" s="62">
        <f t="shared" si="63"/>
        <v>7.601246105919003</v>
      </c>
      <c r="O854" s="62">
        <f t="shared" si="63"/>
        <v>21.059190031152646</v>
      </c>
      <c r="P854" s="62">
        <f t="shared" si="63"/>
        <v>50.59190031152648</v>
      </c>
      <c r="Q854" s="62">
        <f t="shared" si="63"/>
        <v>9.40809968847352</v>
      </c>
      <c r="R854" s="62">
        <f t="shared" si="65"/>
        <v>0</v>
      </c>
      <c r="S854" s="62">
        <f t="shared" si="65"/>
        <v>0</v>
      </c>
      <c r="T854" s="62">
        <f t="shared" si="64"/>
        <v>88.66043613707166</v>
      </c>
    </row>
    <row r="855" spans="3:20" s="40" customFormat="1" ht="12" customHeight="1">
      <c r="C855" s="6" t="s">
        <v>57</v>
      </c>
      <c r="D855" s="67" t="s">
        <v>474</v>
      </c>
      <c r="E855" s="58"/>
      <c r="F855" s="58"/>
      <c r="G855" s="58"/>
      <c r="H855" s="58"/>
      <c r="I855" s="58"/>
      <c r="J855" s="58"/>
      <c r="K855" s="58"/>
      <c r="L855" s="58"/>
      <c r="M855" s="59"/>
      <c r="N855" s="60"/>
      <c r="O855" s="60"/>
      <c r="P855" s="60"/>
      <c r="Q855" s="60"/>
      <c r="R855" s="60"/>
      <c r="S855" s="60"/>
      <c r="T855" s="60"/>
    </row>
    <row r="856" spans="3:20" s="40" customFormat="1" ht="12" customHeight="1">
      <c r="C856" s="9" t="s">
        <v>453</v>
      </c>
      <c r="D856" s="53" t="s">
        <v>475</v>
      </c>
      <c r="E856" s="29"/>
      <c r="F856" s="29"/>
      <c r="G856" s="29"/>
      <c r="H856" s="29"/>
      <c r="I856" s="29"/>
      <c r="J856" s="29"/>
      <c r="K856" s="29"/>
      <c r="L856" s="29"/>
      <c r="M856" s="61">
        <f aca="true" t="shared" si="66" ref="M856:M861">M832-S808</f>
        <v>1478</v>
      </c>
      <c r="N856" s="62">
        <f aca="true" t="shared" si="67" ref="N856:S861">IF($M856=0,0,N808/$M856*100)</f>
        <v>8.930987821380242</v>
      </c>
      <c r="O856" s="62">
        <f t="shared" si="67"/>
        <v>11.096075778078484</v>
      </c>
      <c r="P856" s="62">
        <f t="shared" si="67"/>
        <v>30.987821380243574</v>
      </c>
      <c r="Q856" s="62">
        <f t="shared" si="67"/>
        <v>25.57510148849797</v>
      </c>
      <c r="R856" s="62">
        <f t="shared" si="67"/>
        <v>23.410013531799727</v>
      </c>
      <c r="S856" s="62">
        <f t="shared" si="67"/>
        <v>8.592692828146143</v>
      </c>
      <c r="T856" s="62">
        <f aca="true" t="shared" si="68" ref="T856:T861">SUM(N856:S856)</f>
        <v>108.59269282814614</v>
      </c>
    </row>
    <row r="857" spans="3:20" s="40" customFormat="1" ht="12" customHeight="1">
      <c r="C857" s="8"/>
      <c r="D857" s="53" t="s">
        <v>476</v>
      </c>
      <c r="E857" s="29"/>
      <c r="F857" s="29"/>
      <c r="G857" s="29"/>
      <c r="H857" s="29"/>
      <c r="I857" s="29"/>
      <c r="J857" s="29"/>
      <c r="K857" s="29"/>
      <c r="L857" s="29"/>
      <c r="M857" s="61">
        <f t="shared" si="66"/>
        <v>1417</v>
      </c>
      <c r="N857" s="62">
        <f t="shared" si="67"/>
        <v>30.416372618207483</v>
      </c>
      <c r="O857" s="62">
        <f t="shared" si="67"/>
        <v>26.605504587155966</v>
      </c>
      <c r="P857" s="62">
        <f t="shared" si="67"/>
        <v>30.134086097388852</v>
      </c>
      <c r="Q857" s="62">
        <f t="shared" si="67"/>
        <v>8.256880733944955</v>
      </c>
      <c r="R857" s="62">
        <f t="shared" si="67"/>
        <v>4.587155963302752</v>
      </c>
      <c r="S857" s="62">
        <f t="shared" si="67"/>
        <v>13.267466478475654</v>
      </c>
      <c r="T857" s="62">
        <f t="shared" si="68"/>
        <v>113.26746647847565</v>
      </c>
    </row>
    <row r="858" spans="3:20" s="40" customFormat="1" ht="12" customHeight="1">
      <c r="C858" s="8"/>
      <c r="D858" s="53" t="s">
        <v>477</v>
      </c>
      <c r="E858" s="29"/>
      <c r="F858" s="29"/>
      <c r="G858" s="29"/>
      <c r="H858" s="29"/>
      <c r="I858" s="29"/>
      <c r="J858" s="29"/>
      <c r="K858" s="29"/>
      <c r="L858" s="29"/>
      <c r="M858" s="61">
        <f t="shared" si="66"/>
        <v>1349</v>
      </c>
      <c r="N858" s="62">
        <f t="shared" si="67"/>
        <v>22.312824314306894</v>
      </c>
      <c r="O858" s="62">
        <f t="shared" si="67"/>
        <v>26.241660489251295</v>
      </c>
      <c r="P858" s="62">
        <f t="shared" si="67"/>
        <v>40.177909562638995</v>
      </c>
      <c r="Q858" s="62">
        <f t="shared" si="67"/>
        <v>6.81986656782802</v>
      </c>
      <c r="R858" s="62">
        <f t="shared" si="67"/>
        <v>4.670126019273535</v>
      </c>
      <c r="S858" s="62">
        <f t="shared" si="67"/>
        <v>18.977020014825797</v>
      </c>
      <c r="T858" s="62">
        <f t="shared" si="68"/>
        <v>119.19940696812453</v>
      </c>
    </row>
    <row r="859" spans="3:20" s="40" customFormat="1" ht="12" customHeight="1">
      <c r="C859" s="8"/>
      <c r="D859" s="53" t="s">
        <v>478</v>
      </c>
      <c r="E859" s="29"/>
      <c r="F859" s="29"/>
      <c r="G859" s="29"/>
      <c r="H859" s="29"/>
      <c r="I859" s="29"/>
      <c r="J859" s="29"/>
      <c r="K859" s="29"/>
      <c r="L859" s="29"/>
      <c r="M859" s="61">
        <f t="shared" si="66"/>
        <v>1449</v>
      </c>
      <c r="N859" s="62">
        <f t="shared" si="67"/>
        <v>7.7984817115251905</v>
      </c>
      <c r="O859" s="62">
        <f t="shared" si="67"/>
        <v>10.697032436162871</v>
      </c>
      <c r="P859" s="62">
        <f t="shared" si="67"/>
        <v>40.51069703243616</v>
      </c>
      <c r="Q859" s="62">
        <f t="shared" si="67"/>
        <v>23.395445134575567</v>
      </c>
      <c r="R859" s="62">
        <f t="shared" si="67"/>
        <v>17.805383022774325</v>
      </c>
      <c r="S859" s="62">
        <f t="shared" si="67"/>
        <v>10.766045548654244</v>
      </c>
      <c r="T859" s="62">
        <f t="shared" si="68"/>
        <v>110.97308488612836</v>
      </c>
    </row>
    <row r="860" spans="3:20" s="40" customFormat="1" ht="12" customHeight="1">
      <c r="C860" s="8"/>
      <c r="D860" s="53" t="s">
        <v>479</v>
      </c>
      <c r="E860" s="29"/>
      <c r="F860" s="29"/>
      <c r="G860" s="29"/>
      <c r="H860" s="29"/>
      <c r="I860" s="29"/>
      <c r="J860" s="29"/>
      <c r="K860" s="29"/>
      <c r="L860" s="29"/>
      <c r="M860" s="61">
        <f t="shared" si="66"/>
        <v>1420</v>
      </c>
      <c r="N860" s="62">
        <f t="shared" si="67"/>
        <v>8.380281690140844</v>
      </c>
      <c r="O860" s="62">
        <f t="shared" si="67"/>
        <v>15.985915492957748</v>
      </c>
      <c r="P860" s="62">
        <f t="shared" si="67"/>
        <v>50.985915492957744</v>
      </c>
      <c r="Q860" s="62">
        <f t="shared" si="67"/>
        <v>16.19718309859155</v>
      </c>
      <c r="R860" s="62">
        <f t="shared" si="67"/>
        <v>8.52112676056338</v>
      </c>
      <c r="S860" s="62">
        <f t="shared" si="67"/>
        <v>13.028169014084506</v>
      </c>
      <c r="T860" s="62">
        <f t="shared" si="68"/>
        <v>113.09859154929578</v>
      </c>
    </row>
    <row r="861" spans="3:20" s="40" customFormat="1" ht="12" customHeight="1">
      <c r="C861" s="8"/>
      <c r="D861" s="53" t="s">
        <v>480</v>
      </c>
      <c r="E861" s="29"/>
      <c r="F861" s="29"/>
      <c r="G861" s="29"/>
      <c r="H861" s="29"/>
      <c r="I861" s="29"/>
      <c r="J861" s="29"/>
      <c r="K861" s="29"/>
      <c r="L861" s="29"/>
      <c r="M861" s="61">
        <f t="shared" si="66"/>
        <v>1420</v>
      </c>
      <c r="N861" s="62">
        <f t="shared" si="67"/>
        <v>6.126760563380282</v>
      </c>
      <c r="O861" s="62">
        <f t="shared" si="67"/>
        <v>13.87323943661972</v>
      </c>
      <c r="P861" s="62">
        <f t="shared" si="67"/>
        <v>56.690140845070424</v>
      </c>
      <c r="Q861" s="62">
        <f t="shared" si="67"/>
        <v>17.183098591549296</v>
      </c>
      <c r="R861" s="62">
        <f t="shared" si="67"/>
        <v>6.197183098591549</v>
      </c>
      <c r="S861" s="62">
        <f t="shared" si="67"/>
        <v>13.028169014084506</v>
      </c>
      <c r="T861" s="62">
        <f t="shared" si="68"/>
        <v>113.09859154929579</v>
      </c>
    </row>
    <row r="862" spans="3:20" s="40" customFormat="1" ht="12" customHeight="1">
      <c r="C862" s="8"/>
      <c r="D862" s="29" t="s">
        <v>481</v>
      </c>
      <c r="E862" s="29"/>
      <c r="F862" s="29"/>
      <c r="G862" s="29"/>
      <c r="H862" s="29"/>
      <c r="I862" s="29"/>
      <c r="J862" s="29"/>
      <c r="K862" s="29"/>
      <c r="L862" s="29"/>
      <c r="M862" s="61"/>
      <c r="N862" s="62"/>
      <c r="O862" s="62"/>
      <c r="P862" s="62"/>
      <c r="Q862" s="62"/>
      <c r="R862" s="62"/>
      <c r="S862" s="62"/>
      <c r="T862" s="62"/>
    </row>
    <row r="863" spans="3:20" s="40" customFormat="1" ht="12" customHeight="1">
      <c r="C863" s="8"/>
      <c r="D863" s="53" t="s">
        <v>482</v>
      </c>
      <c r="E863" s="29"/>
      <c r="F863" s="29"/>
      <c r="G863" s="29"/>
      <c r="H863" s="29"/>
      <c r="I863" s="29"/>
      <c r="J863" s="29"/>
      <c r="K863" s="29"/>
      <c r="L863" s="29"/>
      <c r="M863" s="61">
        <f aca="true" t="shared" si="69" ref="M863:M870">M839-S815</f>
        <v>1492</v>
      </c>
      <c r="N863" s="62">
        <f aca="true" t="shared" si="70" ref="N863:S870">IF($M863=0,0,N815/$M863*100)</f>
        <v>8.713136729222521</v>
      </c>
      <c r="O863" s="62">
        <f t="shared" si="70"/>
        <v>16.420911528150135</v>
      </c>
      <c r="P863" s="62">
        <f t="shared" si="70"/>
        <v>32.64075067024129</v>
      </c>
      <c r="Q863" s="62">
        <f t="shared" si="70"/>
        <v>27.949061662198392</v>
      </c>
      <c r="R863" s="62">
        <f t="shared" si="70"/>
        <v>14.27613941018767</v>
      </c>
      <c r="S863" s="62">
        <f t="shared" si="70"/>
        <v>7.57372654155496</v>
      </c>
      <c r="T863" s="62">
        <f aca="true" t="shared" si="71" ref="T863:T870">SUM(N863:S863)</f>
        <v>107.57372654155496</v>
      </c>
    </row>
    <row r="864" spans="3:20" s="40" customFormat="1" ht="12" customHeight="1">
      <c r="C864" s="8"/>
      <c r="D864" s="53" t="s">
        <v>483</v>
      </c>
      <c r="E864" s="29"/>
      <c r="F864" s="29"/>
      <c r="G864" s="29"/>
      <c r="H864" s="29"/>
      <c r="I864" s="29"/>
      <c r="J864" s="29"/>
      <c r="K864" s="29"/>
      <c r="L864" s="29"/>
      <c r="M864" s="61">
        <f t="shared" si="69"/>
        <v>1477</v>
      </c>
      <c r="N864" s="62">
        <f t="shared" si="70"/>
        <v>11.780636425186188</v>
      </c>
      <c r="O864" s="62">
        <f t="shared" si="70"/>
        <v>21.191604603926876</v>
      </c>
      <c r="P864" s="62">
        <f t="shared" si="70"/>
        <v>33.175355450236964</v>
      </c>
      <c r="Q864" s="62">
        <f t="shared" si="70"/>
        <v>24.509140148950575</v>
      </c>
      <c r="R864" s="62">
        <f t="shared" si="70"/>
        <v>9.41096817874069</v>
      </c>
      <c r="S864" s="62">
        <f t="shared" si="70"/>
        <v>8.66621530128639</v>
      </c>
      <c r="T864" s="62">
        <f t="shared" si="71"/>
        <v>108.73392010832768</v>
      </c>
    </row>
    <row r="865" spans="3:20" s="40" customFormat="1" ht="12" customHeight="1">
      <c r="C865" s="8"/>
      <c r="D865" s="53" t="s">
        <v>484</v>
      </c>
      <c r="E865" s="29"/>
      <c r="F865" s="29"/>
      <c r="G865" s="29"/>
      <c r="H865" s="29"/>
      <c r="I865" s="29"/>
      <c r="J865" s="29"/>
      <c r="K865" s="29"/>
      <c r="L865" s="29"/>
      <c r="M865" s="61">
        <f t="shared" si="69"/>
        <v>1463</v>
      </c>
      <c r="N865" s="62">
        <f t="shared" si="70"/>
        <v>17.361585782638414</v>
      </c>
      <c r="O865" s="62">
        <f t="shared" si="70"/>
        <v>27.27272727272727</v>
      </c>
      <c r="P865" s="62">
        <f t="shared" si="70"/>
        <v>35.338345864661655</v>
      </c>
      <c r="Q865" s="62">
        <f t="shared" si="70"/>
        <v>15.105946684894054</v>
      </c>
      <c r="R865" s="62">
        <f t="shared" si="70"/>
        <v>5.126452494873548</v>
      </c>
      <c r="S865" s="62">
        <f t="shared" si="70"/>
        <v>9.706083390293916</v>
      </c>
      <c r="T865" s="62">
        <f t="shared" si="71"/>
        <v>109.91114149008884</v>
      </c>
    </row>
    <row r="866" spans="3:20" s="40" customFormat="1" ht="12" customHeight="1">
      <c r="C866" s="8"/>
      <c r="D866" s="53" t="s">
        <v>485</v>
      </c>
      <c r="E866" s="29"/>
      <c r="F866" s="29"/>
      <c r="G866" s="29"/>
      <c r="H866" s="29"/>
      <c r="I866" s="29"/>
      <c r="J866" s="29"/>
      <c r="K866" s="29"/>
      <c r="L866" s="29"/>
      <c r="M866" s="61">
        <f t="shared" si="69"/>
        <v>1379</v>
      </c>
      <c r="N866" s="62">
        <f t="shared" si="70"/>
        <v>8.194343727338651</v>
      </c>
      <c r="O866" s="62">
        <f t="shared" si="70"/>
        <v>20.232052211747643</v>
      </c>
      <c r="P866" s="62">
        <f t="shared" si="70"/>
        <v>61.131254532269764</v>
      </c>
      <c r="Q866" s="62">
        <f t="shared" si="70"/>
        <v>7.179115300942712</v>
      </c>
      <c r="R866" s="62">
        <f t="shared" si="70"/>
        <v>3.4807831762146484</v>
      </c>
      <c r="S866" s="62">
        <f t="shared" si="70"/>
        <v>16.388687454677303</v>
      </c>
      <c r="T866" s="62">
        <f t="shared" si="71"/>
        <v>116.6062364031907</v>
      </c>
    </row>
    <row r="867" spans="3:20" s="40" customFormat="1" ht="12" customHeight="1">
      <c r="C867" s="8"/>
      <c r="D867" s="53" t="s">
        <v>262</v>
      </c>
      <c r="E867" s="29"/>
      <c r="F867" s="29"/>
      <c r="G867" s="29"/>
      <c r="H867" s="29"/>
      <c r="I867" s="29"/>
      <c r="J867" s="29"/>
      <c r="K867" s="29"/>
      <c r="L867" s="29"/>
      <c r="M867" s="61">
        <f t="shared" si="69"/>
        <v>1455</v>
      </c>
      <c r="N867" s="62">
        <f t="shared" si="70"/>
        <v>5.017182130584192</v>
      </c>
      <c r="O867" s="62">
        <f t="shared" si="70"/>
        <v>15.395189003436426</v>
      </c>
      <c r="P867" s="62">
        <f t="shared" si="70"/>
        <v>45.70446735395189</v>
      </c>
      <c r="Q867" s="62">
        <f t="shared" si="70"/>
        <v>24.673539518900345</v>
      </c>
      <c r="R867" s="62">
        <f t="shared" si="70"/>
        <v>9.415807560137457</v>
      </c>
      <c r="S867" s="62">
        <f t="shared" si="70"/>
        <v>10.309278350515463</v>
      </c>
      <c r="T867" s="62">
        <f t="shared" si="71"/>
        <v>110.51546391752575</v>
      </c>
    </row>
    <row r="868" spans="3:20" s="40" customFormat="1" ht="12" customHeight="1">
      <c r="C868" s="8"/>
      <c r="D868" s="53" t="s">
        <v>486</v>
      </c>
      <c r="E868" s="29"/>
      <c r="F868" s="29"/>
      <c r="G868" s="29"/>
      <c r="H868" s="29"/>
      <c r="I868" s="29"/>
      <c r="J868" s="29"/>
      <c r="K868" s="29"/>
      <c r="L868" s="29"/>
      <c r="M868" s="61">
        <f t="shared" si="69"/>
        <v>1305</v>
      </c>
      <c r="N868" s="62">
        <f t="shared" si="70"/>
        <v>9.348659003831418</v>
      </c>
      <c r="O868" s="62">
        <f t="shared" si="70"/>
        <v>19.080459770114942</v>
      </c>
      <c r="P868" s="62">
        <f t="shared" si="70"/>
        <v>62.06896551724138</v>
      </c>
      <c r="Q868" s="62">
        <f t="shared" si="70"/>
        <v>7.203065134099616</v>
      </c>
      <c r="R868" s="62">
        <f t="shared" si="70"/>
        <v>2.452107279693487</v>
      </c>
      <c r="S868" s="62">
        <f t="shared" si="70"/>
        <v>22.988505747126435</v>
      </c>
      <c r="T868" s="62">
        <f t="shared" si="71"/>
        <v>123.14176245210729</v>
      </c>
    </row>
    <row r="869" spans="3:20" s="40" customFormat="1" ht="12" customHeight="1">
      <c r="C869" s="8"/>
      <c r="D869" s="53" t="s">
        <v>487</v>
      </c>
      <c r="E869" s="29"/>
      <c r="F869" s="29"/>
      <c r="G869" s="29"/>
      <c r="H869" s="29"/>
      <c r="I869" s="29"/>
      <c r="J869" s="29"/>
      <c r="K869" s="29"/>
      <c r="L869" s="29"/>
      <c r="M869" s="61">
        <f t="shared" si="69"/>
        <v>1394</v>
      </c>
      <c r="N869" s="62">
        <f t="shared" si="70"/>
        <v>8.536585365853659</v>
      </c>
      <c r="O869" s="62">
        <f t="shared" si="70"/>
        <v>18.29268292682927</v>
      </c>
      <c r="P869" s="62">
        <f t="shared" si="70"/>
        <v>51.29124820659972</v>
      </c>
      <c r="Q869" s="62">
        <f t="shared" si="70"/>
        <v>16.42754662840746</v>
      </c>
      <c r="R869" s="62">
        <f t="shared" si="70"/>
        <v>5.523672883787661</v>
      </c>
      <c r="S869" s="62">
        <f t="shared" si="70"/>
        <v>15.136298421807748</v>
      </c>
      <c r="T869" s="62">
        <f t="shared" si="71"/>
        <v>115.2080344332855</v>
      </c>
    </row>
    <row r="870" spans="3:20" s="40" customFormat="1" ht="12" customHeight="1">
      <c r="C870" s="8"/>
      <c r="D870" s="53" t="s">
        <v>488</v>
      </c>
      <c r="E870" s="29"/>
      <c r="F870" s="29"/>
      <c r="G870" s="29"/>
      <c r="H870" s="29"/>
      <c r="I870" s="29"/>
      <c r="J870" s="29"/>
      <c r="K870" s="29"/>
      <c r="L870" s="29"/>
      <c r="M870" s="61">
        <f t="shared" si="69"/>
        <v>1390</v>
      </c>
      <c r="N870" s="62">
        <f t="shared" si="70"/>
        <v>6.18705035971223</v>
      </c>
      <c r="O870" s="62">
        <f t="shared" si="70"/>
        <v>17.62589928057554</v>
      </c>
      <c r="P870" s="62">
        <f t="shared" si="70"/>
        <v>62.517985611510795</v>
      </c>
      <c r="Q870" s="62">
        <f t="shared" si="70"/>
        <v>10.79136690647482</v>
      </c>
      <c r="R870" s="62">
        <f t="shared" si="70"/>
        <v>2.9496402877697845</v>
      </c>
      <c r="S870" s="62">
        <f t="shared" si="70"/>
        <v>15.467625899280577</v>
      </c>
      <c r="T870" s="62">
        <f t="shared" si="71"/>
        <v>115.53956834532374</v>
      </c>
    </row>
    <row r="871" spans="3:20" s="40" customFormat="1" ht="12" customHeight="1">
      <c r="C871" s="8"/>
      <c r="D871" s="29" t="s">
        <v>489</v>
      </c>
      <c r="E871" s="29"/>
      <c r="F871" s="29"/>
      <c r="G871" s="29"/>
      <c r="H871" s="29"/>
      <c r="I871" s="29"/>
      <c r="J871" s="29"/>
      <c r="K871" s="29"/>
      <c r="L871" s="29"/>
      <c r="M871" s="61"/>
      <c r="N871" s="62"/>
      <c r="O871" s="62"/>
      <c r="P871" s="62"/>
      <c r="Q871" s="62"/>
      <c r="R871" s="62"/>
      <c r="S871" s="62"/>
      <c r="T871" s="62"/>
    </row>
    <row r="872" spans="3:20" s="40" customFormat="1" ht="12" customHeight="1">
      <c r="C872" s="8"/>
      <c r="D872" s="53" t="s">
        <v>490</v>
      </c>
      <c r="E872" s="29"/>
      <c r="F872" s="29"/>
      <c r="G872" s="29"/>
      <c r="H872" s="29"/>
      <c r="I872" s="29"/>
      <c r="J872" s="29"/>
      <c r="K872" s="29"/>
      <c r="L872" s="29"/>
      <c r="M872" s="61">
        <f aca="true" t="shared" si="72" ref="M872:M878">M848-S824</f>
        <v>1499</v>
      </c>
      <c r="N872" s="62">
        <f aca="true" t="shared" si="73" ref="N872:S878">IF($M872=0,0,N824/$M872*100)</f>
        <v>3.8692461641094065</v>
      </c>
      <c r="O872" s="62">
        <f t="shared" si="73"/>
        <v>10.4736490993996</v>
      </c>
      <c r="P872" s="62">
        <f t="shared" si="73"/>
        <v>30.020013342228154</v>
      </c>
      <c r="Q872" s="62">
        <f t="shared" si="73"/>
        <v>37.825216811207476</v>
      </c>
      <c r="R872" s="62">
        <f t="shared" si="73"/>
        <v>17.878585723815878</v>
      </c>
      <c r="S872" s="62">
        <f t="shared" si="73"/>
        <v>7.071380920613743</v>
      </c>
      <c r="T872" s="62">
        <f aca="true" t="shared" si="74" ref="T872:T878">SUM(N872:S872)</f>
        <v>107.13809206137427</v>
      </c>
    </row>
    <row r="873" spans="3:20" s="40" customFormat="1" ht="12" customHeight="1">
      <c r="C873" s="8"/>
      <c r="D873" s="53" t="s">
        <v>491</v>
      </c>
      <c r="E873" s="29"/>
      <c r="F873" s="29"/>
      <c r="G873" s="29"/>
      <c r="H873" s="29"/>
      <c r="I873" s="29"/>
      <c r="J873" s="29"/>
      <c r="K873" s="29"/>
      <c r="L873" s="29"/>
      <c r="M873" s="61">
        <f t="shared" si="72"/>
        <v>1485</v>
      </c>
      <c r="N873" s="62">
        <f t="shared" si="73"/>
        <v>4.040404040404041</v>
      </c>
      <c r="O873" s="62">
        <f t="shared" si="73"/>
        <v>11.515151515151516</v>
      </c>
      <c r="P873" s="62">
        <f t="shared" si="73"/>
        <v>37.71043771043771</v>
      </c>
      <c r="Q873" s="62">
        <f t="shared" si="73"/>
        <v>34.41077441077441</v>
      </c>
      <c r="R873" s="62">
        <f t="shared" si="73"/>
        <v>12.323232323232324</v>
      </c>
      <c r="S873" s="62">
        <f t="shared" si="73"/>
        <v>8.080808080808081</v>
      </c>
      <c r="T873" s="62">
        <f t="shared" si="74"/>
        <v>108.08080808080807</v>
      </c>
    </row>
    <row r="874" spans="3:20" s="40" customFormat="1" ht="12" customHeight="1">
      <c r="C874" s="8"/>
      <c r="D874" s="53" t="s">
        <v>492</v>
      </c>
      <c r="E874" s="29"/>
      <c r="F874" s="29"/>
      <c r="G874" s="29"/>
      <c r="H874" s="29"/>
      <c r="I874" s="29"/>
      <c r="J874" s="29"/>
      <c r="K874" s="29"/>
      <c r="L874" s="29"/>
      <c r="M874" s="61">
        <f t="shared" si="72"/>
        <v>1485</v>
      </c>
      <c r="N874" s="62">
        <f t="shared" si="73"/>
        <v>12.525252525252526</v>
      </c>
      <c r="O874" s="62">
        <f t="shared" si="73"/>
        <v>33.804713804713806</v>
      </c>
      <c r="P874" s="62">
        <f t="shared" si="73"/>
        <v>35.95959595959596</v>
      </c>
      <c r="Q874" s="62">
        <f t="shared" si="73"/>
        <v>14.41077441077441</v>
      </c>
      <c r="R874" s="62">
        <f t="shared" si="73"/>
        <v>3.3670033670033668</v>
      </c>
      <c r="S874" s="62">
        <f t="shared" si="73"/>
        <v>8.080808080808081</v>
      </c>
      <c r="T874" s="62">
        <f t="shared" si="74"/>
        <v>108.14814814814815</v>
      </c>
    </row>
    <row r="875" spans="3:20" s="40" customFormat="1" ht="12" customHeight="1">
      <c r="C875" s="63"/>
      <c r="D875" s="53" t="s">
        <v>493</v>
      </c>
      <c r="E875" s="29"/>
      <c r="F875" s="29"/>
      <c r="G875" s="29"/>
      <c r="H875" s="29"/>
      <c r="I875" s="29"/>
      <c r="J875" s="29"/>
      <c r="K875" s="29"/>
      <c r="L875" s="29"/>
      <c r="M875" s="61">
        <f t="shared" si="72"/>
        <v>1481</v>
      </c>
      <c r="N875" s="62">
        <f t="shared" si="73"/>
        <v>8.912896691424713</v>
      </c>
      <c r="O875" s="62">
        <f t="shared" si="73"/>
        <v>26.536124240378122</v>
      </c>
      <c r="P875" s="62">
        <f t="shared" si="73"/>
        <v>33.220796758946655</v>
      </c>
      <c r="Q875" s="62">
        <f t="shared" si="73"/>
        <v>23.970290344361917</v>
      </c>
      <c r="R875" s="62">
        <f t="shared" si="73"/>
        <v>7.4949358541526</v>
      </c>
      <c r="S875" s="62">
        <f t="shared" si="73"/>
        <v>8.37272113436867</v>
      </c>
      <c r="T875" s="62">
        <f t="shared" si="74"/>
        <v>108.50776502363267</v>
      </c>
    </row>
    <row r="876" spans="3:20" s="40" customFormat="1" ht="12" customHeight="1">
      <c r="C876" s="63"/>
      <c r="D876" s="53" t="s">
        <v>494</v>
      </c>
      <c r="E876" s="29"/>
      <c r="F876" s="29"/>
      <c r="G876" s="29"/>
      <c r="H876" s="29"/>
      <c r="I876" s="29"/>
      <c r="J876" s="29"/>
      <c r="K876" s="29"/>
      <c r="L876" s="29"/>
      <c r="M876" s="61">
        <f t="shared" si="72"/>
        <v>1465</v>
      </c>
      <c r="N876" s="62">
        <f t="shared" si="73"/>
        <v>3.549488054607509</v>
      </c>
      <c r="O876" s="62">
        <f t="shared" si="73"/>
        <v>12.013651877133105</v>
      </c>
      <c r="P876" s="62">
        <f t="shared" si="73"/>
        <v>49.01023890784983</v>
      </c>
      <c r="Q876" s="62">
        <f t="shared" si="73"/>
        <v>27.57679180887372</v>
      </c>
      <c r="R876" s="62">
        <f t="shared" si="73"/>
        <v>7.918088737201365</v>
      </c>
      <c r="S876" s="62">
        <f t="shared" si="73"/>
        <v>9.556313993174061</v>
      </c>
      <c r="T876" s="62">
        <f t="shared" si="74"/>
        <v>109.62457337883959</v>
      </c>
    </row>
    <row r="877" spans="3:20" s="40" customFormat="1" ht="12" customHeight="1">
      <c r="C877" s="63"/>
      <c r="D877" s="53" t="s">
        <v>495</v>
      </c>
      <c r="E877" s="29"/>
      <c r="F877" s="29"/>
      <c r="G877" s="29"/>
      <c r="H877" s="29"/>
      <c r="I877" s="29"/>
      <c r="J877" s="29"/>
      <c r="K877" s="29"/>
      <c r="L877" s="29"/>
      <c r="M877" s="61">
        <f t="shared" si="72"/>
        <v>1455</v>
      </c>
      <c r="N877" s="62">
        <f t="shared" si="73"/>
        <v>6.666666666666667</v>
      </c>
      <c r="O877" s="62">
        <f t="shared" si="73"/>
        <v>21.855670103092784</v>
      </c>
      <c r="P877" s="62">
        <f t="shared" si="73"/>
        <v>52.37113402061856</v>
      </c>
      <c r="Q877" s="62">
        <f t="shared" si="73"/>
        <v>14.501718213058421</v>
      </c>
      <c r="R877" s="62">
        <f t="shared" si="73"/>
        <v>4.604810996563574</v>
      </c>
      <c r="S877" s="62">
        <f t="shared" si="73"/>
        <v>10.309278350515463</v>
      </c>
      <c r="T877" s="62">
        <f t="shared" si="74"/>
        <v>110.30927835051548</v>
      </c>
    </row>
    <row r="878" spans="3:20" s="40" customFormat="1" ht="12" customHeight="1">
      <c r="C878" s="68"/>
      <c r="D878" s="69" t="s">
        <v>496</v>
      </c>
      <c r="E878" s="70"/>
      <c r="F878" s="70"/>
      <c r="G878" s="70"/>
      <c r="H878" s="70"/>
      <c r="I878" s="70"/>
      <c r="J878" s="70"/>
      <c r="K878" s="70"/>
      <c r="L878" s="70"/>
      <c r="M878" s="71">
        <f t="shared" si="72"/>
        <v>1462</v>
      </c>
      <c r="N878" s="72">
        <f t="shared" si="73"/>
        <v>8.344733242134064</v>
      </c>
      <c r="O878" s="72">
        <f t="shared" si="73"/>
        <v>23.119015047879618</v>
      </c>
      <c r="P878" s="72">
        <f t="shared" si="73"/>
        <v>55.54035567715459</v>
      </c>
      <c r="Q878" s="72">
        <f t="shared" si="73"/>
        <v>10.328317373461013</v>
      </c>
      <c r="R878" s="72">
        <f t="shared" si="73"/>
        <v>2.667578659370725</v>
      </c>
      <c r="S878" s="72">
        <f t="shared" si="73"/>
        <v>9.781121751025992</v>
      </c>
      <c r="T878" s="72">
        <f t="shared" si="74"/>
        <v>109.781121751026</v>
      </c>
    </row>
    <row r="880" spans="2:13" ht="15" customHeight="1">
      <c r="B880" s="3" t="s">
        <v>497</v>
      </c>
      <c r="M880" s="2"/>
    </row>
    <row r="881" spans="2:13" ht="15" customHeight="1">
      <c r="B881" s="1" t="s">
        <v>498</v>
      </c>
      <c r="M881" s="2"/>
    </row>
    <row r="882" spans="3:16" ht="15" customHeight="1">
      <c r="C882" s="4"/>
      <c r="D882" s="5"/>
      <c r="E882" s="5"/>
      <c r="F882" s="5"/>
      <c r="G882" s="5"/>
      <c r="H882" s="5"/>
      <c r="I882" s="5"/>
      <c r="J882" s="5"/>
      <c r="K882" s="5"/>
      <c r="L882" s="5"/>
      <c r="M882" s="33"/>
      <c r="N882" s="6" t="s">
        <v>56</v>
      </c>
      <c r="O882" s="6" t="s">
        <v>57</v>
      </c>
      <c r="P882" s="6" t="s">
        <v>57</v>
      </c>
    </row>
    <row r="883" spans="3:16" ht="15" customHeight="1">
      <c r="C883" s="7"/>
      <c r="D883" s="2"/>
      <c r="E883" s="2"/>
      <c r="F883" s="2"/>
      <c r="M883" s="34"/>
      <c r="N883" s="8"/>
      <c r="O883" s="8"/>
      <c r="P883" s="9" t="s">
        <v>58</v>
      </c>
    </row>
    <row r="884" spans="3:16" ht="15" customHeight="1">
      <c r="C884" s="10"/>
      <c r="D884" s="11"/>
      <c r="E884" s="11"/>
      <c r="F884" s="11"/>
      <c r="G884" s="11"/>
      <c r="H884" s="11"/>
      <c r="I884" s="11"/>
      <c r="J884" s="11"/>
      <c r="K884" s="11"/>
      <c r="L884" s="11"/>
      <c r="M884" s="35"/>
      <c r="N884" s="12"/>
      <c r="O884" s="13">
        <f>$O$8</f>
        <v>1605</v>
      </c>
      <c r="P884" s="13">
        <f>O884-N892</f>
        <v>1574</v>
      </c>
    </row>
    <row r="885" spans="3:16" ht="15" customHeight="1">
      <c r="C885" s="7" t="s">
        <v>499</v>
      </c>
      <c r="D885" s="2"/>
      <c r="E885" s="2"/>
      <c r="F885" s="2"/>
      <c r="M885" s="2"/>
      <c r="N885" s="14">
        <v>53</v>
      </c>
      <c r="O885" s="15">
        <f>$N885/O$884*100</f>
        <v>3.3021806853582554</v>
      </c>
      <c r="P885" s="15">
        <f aca="true" t="shared" si="75" ref="O885:P891">$N885/P$884*100</f>
        <v>3.3672172808132146</v>
      </c>
    </row>
    <row r="886" spans="3:16" ht="15" customHeight="1">
      <c r="C886" s="7" t="s">
        <v>500</v>
      </c>
      <c r="D886" s="2"/>
      <c r="E886" s="2"/>
      <c r="F886" s="2"/>
      <c r="M886" s="2"/>
      <c r="N886" s="17">
        <v>142</v>
      </c>
      <c r="O886" s="18">
        <f>$N886/O$884*100</f>
        <v>8.847352024922118</v>
      </c>
      <c r="P886" s="18">
        <f t="shared" si="75"/>
        <v>9.021601016518424</v>
      </c>
    </row>
    <row r="887" spans="3:16" ht="15" customHeight="1">
      <c r="C887" s="7" t="s">
        <v>501</v>
      </c>
      <c r="D887" s="2"/>
      <c r="E887" s="2"/>
      <c r="F887" s="2"/>
      <c r="M887" s="2"/>
      <c r="N887" s="17">
        <v>260</v>
      </c>
      <c r="O887" s="18">
        <f t="shared" si="75"/>
        <v>16.1993769470405</v>
      </c>
      <c r="P887" s="18">
        <f t="shared" si="75"/>
        <v>16.518424396442185</v>
      </c>
    </row>
    <row r="888" spans="3:16" ht="15" customHeight="1">
      <c r="C888" s="7" t="s">
        <v>502</v>
      </c>
      <c r="D888" s="2"/>
      <c r="E888" s="2"/>
      <c r="F888" s="2"/>
      <c r="M888" s="2"/>
      <c r="N888" s="17">
        <v>373</v>
      </c>
      <c r="O888" s="18">
        <f t="shared" si="75"/>
        <v>23.2398753894081</v>
      </c>
      <c r="P888" s="18">
        <f t="shared" si="75"/>
        <v>23.69758576874206</v>
      </c>
    </row>
    <row r="889" spans="3:16" ht="15" customHeight="1">
      <c r="C889" s="7" t="s">
        <v>503</v>
      </c>
      <c r="D889" s="2"/>
      <c r="E889" s="2"/>
      <c r="F889" s="2"/>
      <c r="M889" s="2"/>
      <c r="N889" s="17">
        <v>248</v>
      </c>
      <c r="O889" s="18">
        <f t="shared" si="75"/>
        <v>15.451713395638631</v>
      </c>
      <c r="P889" s="18">
        <f t="shared" si="75"/>
        <v>15.756035578144854</v>
      </c>
    </row>
    <row r="890" spans="3:16" ht="15" customHeight="1">
      <c r="C890" s="7" t="s">
        <v>504</v>
      </c>
      <c r="D890" s="2"/>
      <c r="E890" s="2"/>
      <c r="F890" s="2"/>
      <c r="M890" s="2"/>
      <c r="N890" s="17">
        <v>283</v>
      </c>
      <c r="O890" s="18">
        <f t="shared" si="75"/>
        <v>17.63239875389408</v>
      </c>
      <c r="P890" s="18">
        <f t="shared" si="75"/>
        <v>17.97966963151207</v>
      </c>
    </row>
    <row r="891" spans="3:16" ht="15" customHeight="1">
      <c r="C891" s="7" t="s">
        <v>618</v>
      </c>
      <c r="D891" s="2"/>
      <c r="E891" s="2"/>
      <c r="F891" s="2"/>
      <c r="M891" s="2"/>
      <c r="N891" s="17">
        <v>215</v>
      </c>
      <c r="O891" s="18">
        <f t="shared" si="75"/>
        <v>13.395638629283487</v>
      </c>
      <c r="P891" s="18">
        <f t="shared" si="75"/>
        <v>13.659466327827191</v>
      </c>
    </row>
    <row r="892" spans="3:16" ht="15" customHeight="1">
      <c r="C892" s="10" t="s">
        <v>72</v>
      </c>
      <c r="D892" s="11"/>
      <c r="E892" s="11"/>
      <c r="F892" s="11"/>
      <c r="G892" s="11"/>
      <c r="H892" s="11"/>
      <c r="I892" s="11"/>
      <c r="J892" s="11"/>
      <c r="K892" s="11"/>
      <c r="L892" s="11"/>
      <c r="M892" s="11"/>
      <c r="N892" s="19">
        <v>31</v>
      </c>
      <c r="O892" s="20">
        <f>$N892/O$884*100</f>
        <v>1.9314641744548289</v>
      </c>
      <c r="P892" s="21" t="s">
        <v>73</v>
      </c>
    </row>
    <row r="893" spans="3:16" ht="15" customHeight="1">
      <c r="C893" s="22" t="s">
        <v>74</v>
      </c>
      <c r="D893" s="23"/>
      <c r="E893" s="23"/>
      <c r="F893" s="23"/>
      <c r="G893" s="23"/>
      <c r="H893" s="23"/>
      <c r="I893" s="23"/>
      <c r="J893" s="23"/>
      <c r="K893" s="23"/>
      <c r="L893" s="23"/>
      <c r="M893" s="36"/>
      <c r="N893" s="24">
        <f>SUM(N885:N892)</f>
        <v>1605</v>
      </c>
      <c r="O893" s="25">
        <f>IF(SUM(O885:O892)&gt;100,"－",SUM(O885:O892))</f>
        <v>100</v>
      </c>
      <c r="P893" s="25">
        <f>IF(SUM(P885:P892)&gt;100,"－",SUM(P885:P892))</f>
        <v>100</v>
      </c>
    </row>
    <row r="895" ht="15" customHeight="1">
      <c r="B895" s="1" t="s">
        <v>505</v>
      </c>
    </row>
    <row r="896" spans="3:16" ht="15" customHeight="1">
      <c r="C896" s="4"/>
      <c r="D896" s="5"/>
      <c r="E896" s="5"/>
      <c r="F896" s="5"/>
      <c r="G896" s="5"/>
      <c r="H896" s="5"/>
      <c r="I896" s="5"/>
      <c r="J896" s="5"/>
      <c r="K896" s="5"/>
      <c r="L896" s="5"/>
      <c r="M896" s="33"/>
      <c r="N896" s="6" t="s">
        <v>56</v>
      </c>
      <c r="O896" s="6" t="s">
        <v>57</v>
      </c>
      <c r="P896" s="6" t="s">
        <v>57</v>
      </c>
    </row>
    <row r="897" spans="3:16" ht="15" customHeight="1">
      <c r="C897" s="7"/>
      <c r="D897" s="2"/>
      <c r="E897" s="2"/>
      <c r="F897" s="2"/>
      <c r="M897" s="34"/>
      <c r="N897" s="8"/>
      <c r="O897" s="8"/>
      <c r="P897" s="9" t="s">
        <v>58</v>
      </c>
    </row>
    <row r="898" spans="3:16" ht="15" customHeight="1">
      <c r="C898" s="10"/>
      <c r="D898" s="11"/>
      <c r="E898" s="11"/>
      <c r="F898" s="11"/>
      <c r="G898" s="11"/>
      <c r="H898" s="11"/>
      <c r="I898" s="11"/>
      <c r="J898" s="11"/>
      <c r="K898" s="11"/>
      <c r="L898" s="11"/>
      <c r="M898" s="35"/>
      <c r="N898" s="12"/>
      <c r="O898" s="13">
        <f>$O$8</f>
        <v>1605</v>
      </c>
      <c r="P898" s="13">
        <f>O898-N901</f>
        <v>1570</v>
      </c>
    </row>
    <row r="899" spans="3:16" ht="15" customHeight="1">
      <c r="C899" s="7" t="s">
        <v>506</v>
      </c>
      <c r="D899" s="2"/>
      <c r="E899" s="2"/>
      <c r="F899" s="2"/>
      <c r="M899" s="2"/>
      <c r="N899" s="14">
        <v>672</v>
      </c>
      <c r="O899" s="15">
        <f>$N899/O$898*100</f>
        <v>41.86915887850468</v>
      </c>
      <c r="P899" s="15">
        <f>$N899/P$898*100</f>
        <v>42.80254777070064</v>
      </c>
    </row>
    <row r="900" spans="3:16" ht="15" customHeight="1">
      <c r="C900" s="7" t="s">
        <v>507</v>
      </c>
      <c r="D900" s="2"/>
      <c r="E900" s="2"/>
      <c r="F900" s="2"/>
      <c r="M900" s="2"/>
      <c r="N900" s="17">
        <v>898</v>
      </c>
      <c r="O900" s="18">
        <f>$N900/O$898*100</f>
        <v>55.95015576323987</v>
      </c>
      <c r="P900" s="18">
        <f>$N900/P$898*100</f>
        <v>57.19745222929936</v>
      </c>
    </row>
    <row r="901" spans="3:16" ht="15" customHeight="1">
      <c r="C901" s="10" t="s">
        <v>72</v>
      </c>
      <c r="D901" s="11"/>
      <c r="E901" s="11"/>
      <c r="F901" s="11"/>
      <c r="G901" s="11"/>
      <c r="H901" s="11"/>
      <c r="I901" s="11"/>
      <c r="J901" s="11"/>
      <c r="K901" s="11"/>
      <c r="L901" s="11"/>
      <c r="M901" s="11"/>
      <c r="N901" s="19">
        <v>35</v>
      </c>
      <c r="O901" s="20">
        <f>$N901/O$898*100</f>
        <v>2.1806853582554515</v>
      </c>
      <c r="P901" s="21" t="s">
        <v>73</v>
      </c>
    </row>
    <row r="902" spans="3:16" ht="15" customHeight="1">
      <c r="C902" s="22" t="s">
        <v>74</v>
      </c>
      <c r="D902" s="23"/>
      <c r="E902" s="23"/>
      <c r="F902" s="23"/>
      <c r="G902" s="23"/>
      <c r="H902" s="23"/>
      <c r="I902" s="23"/>
      <c r="J902" s="23"/>
      <c r="K902" s="23"/>
      <c r="L902" s="23"/>
      <c r="M902" s="36"/>
      <c r="N902" s="24">
        <f>SUM(N899:N901)</f>
        <v>1605</v>
      </c>
      <c r="O902" s="25">
        <f>IF(SUM(O899:O901)&gt;100,"－",SUM(O899:O901))</f>
        <v>99.99999999999999</v>
      </c>
      <c r="P902" s="25">
        <f>IF(SUM(P899:P901)&gt;100,"－",SUM(P899:P901))</f>
        <v>100</v>
      </c>
    </row>
    <row r="903" spans="3:16" ht="15" customHeight="1">
      <c r="C903" s="30"/>
      <c r="D903" s="30"/>
      <c r="E903" s="30"/>
      <c r="F903" s="30"/>
      <c r="G903" s="30"/>
      <c r="H903" s="30"/>
      <c r="I903" s="30"/>
      <c r="J903" s="30"/>
      <c r="K903" s="30"/>
      <c r="L903" s="30"/>
      <c r="M903" s="30"/>
      <c r="N903" s="31"/>
      <c r="O903" s="32"/>
      <c r="P903" s="32"/>
    </row>
    <row r="904" ht="15" customHeight="1">
      <c r="B904" s="1" t="s">
        <v>508</v>
      </c>
    </row>
    <row r="905" spans="3:16" ht="15" customHeight="1">
      <c r="C905" s="4"/>
      <c r="D905" s="5"/>
      <c r="E905" s="5"/>
      <c r="F905" s="5"/>
      <c r="G905" s="5"/>
      <c r="H905" s="5"/>
      <c r="I905" s="5"/>
      <c r="J905" s="5"/>
      <c r="K905" s="5"/>
      <c r="L905" s="5"/>
      <c r="M905" s="33"/>
      <c r="N905" s="6" t="s">
        <v>56</v>
      </c>
      <c r="O905" s="6" t="s">
        <v>57</v>
      </c>
      <c r="P905" s="6" t="s">
        <v>57</v>
      </c>
    </row>
    <row r="906" spans="3:16" ht="15" customHeight="1">
      <c r="C906" s="7"/>
      <c r="D906" s="2"/>
      <c r="E906" s="2"/>
      <c r="F906" s="2"/>
      <c r="M906" s="34"/>
      <c r="N906" s="8"/>
      <c r="O906" s="8"/>
      <c r="P906" s="9" t="s">
        <v>58</v>
      </c>
    </row>
    <row r="907" spans="3:16" ht="15" customHeight="1">
      <c r="C907" s="10"/>
      <c r="D907" s="11"/>
      <c r="E907" s="11"/>
      <c r="F907" s="11"/>
      <c r="G907" s="11"/>
      <c r="H907" s="11"/>
      <c r="I907" s="11"/>
      <c r="J907" s="11"/>
      <c r="K907" s="11"/>
      <c r="L907" s="11"/>
      <c r="M907" s="35"/>
      <c r="N907" s="12"/>
      <c r="O907" s="13">
        <f>$O$8</f>
        <v>1605</v>
      </c>
      <c r="P907" s="13">
        <f>O907-N915</f>
        <v>1563</v>
      </c>
    </row>
    <row r="908" spans="3:16" ht="15" customHeight="1">
      <c r="C908" s="7" t="s">
        <v>619</v>
      </c>
      <c r="D908" s="2"/>
      <c r="E908" s="2"/>
      <c r="F908" s="2"/>
      <c r="M908" s="2"/>
      <c r="N908" s="14">
        <v>73</v>
      </c>
      <c r="O908" s="15">
        <f aca="true" t="shared" si="76" ref="O908:P915">$N908/O$907*100</f>
        <v>4.548286604361371</v>
      </c>
      <c r="P908" s="15">
        <f t="shared" si="76"/>
        <v>4.670505438259757</v>
      </c>
    </row>
    <row r="909" spans="3:16" ht="15" customHeight="1">
      <c r="C909" s="7" t="s">
        <v>620</v>
      </c>
      <c r="D909" s="2"/>
      <c r="E909" s="2"/>
      <c r="F909" s="2"/>
      <c r="M909" s="2"/>
      <c r="N909" s="17">
        <v>452</v>
      </c>
      <c r="O909" s="18">
        <f t="shared" si="76"/>
        <v>28.161993769470406</v>
      </c>
      <c r="P909" s="18">
        <f t="shared" si="76"/>
        <v>28.918746001279587</v>
      </c>
    </row>
    <row r="910" spans="3:16" ht="15" customHeight="1">
      <c r="C910" s="7" t="s">
        <v>509</v>
      </c>
      <c r="D910" s="2"/>
      <c r="E910" s="2"/>
      <c r="F910" s="2"/>
      <c r="M910" s="2"/>
      <c r="N910" s="17">
        <v>459</v>
      </c>
      <c r="O910" s="18">
        <f>$N910/O$907*100</f>
        <v>28.598130841121495</v>
      </c>
      <c r="P910" s="18">
        <f t="shared" si="76"/>
        <v>29.366602687140116</v>
      </c>
    </row>
    <row r="911" spans="3:16" ht="15" customHeight="1">
      <c r="C911" s="7" t="s">
        <v>510</v>
      </c>
      <c r="D911" s="2"/>
      <c r="E911" s="2"/>
      <c r="F911" s="2"/>
      <c r="M911" s="2"/>
      <c r="N911" s="17">
        <v>270</v>
      </c>
      <c r="O911" s="18">
        <f t="shared" si="76"/>
        <v>16.822429906542055</v>
      </c>
      <c r="P911" s="18">
        <f t="shared" si="76"/>
        <v>17.274472168905948</v>
      </c>
    </row>
    <row r="912" spans="3:16" ht="15" customHeight="1">
      <c r="C912" s="7" t="s">
        <v>511</v>
      </c>
      <c r="D912" s="2"/>
      <c r="E912" s="2"/>
      <c r="F912" s="2"/>
      <c r="M912" s="2"/>
      <c r="N912" s="17">
        <v>218</v>
      </c>
      <c r="O912" s="18">
        <f t="shared" si="76"/>
        <v>13.582554517133957</v>
      </c>
      <c r="P912" s="18">
        <f t="shared" si="76"/>
        <v>13.947536788227769</v>
      </c>
    </row>
    <row r="913" spans="3:16" ht="15" customHeight="1">
      <c r="C913" s="7" t="s">
        <v>512</v>
      </c>
      <c r="D913" s="2"/>
      <c r="E913" s="2"/>
      <c r="F913" s="2"/>
      <c r="M913" s="2"/>
      <c r="N913" s="17">
        <v>88</v>
      </c>
      <c r="O913" s="18">
        <f t="shared" si="76"/>
        <v>5.482866043613707</v>
      </c>
      <c r="P913" s="18">
        <f t="shared" si="76"/>
        <v>5.63019833653231</v>
      </c>
    </row>
    <row r="914" spans="3:16" ht="15" customHeight="1">
      <c r="C914" s="7" t="s">
        <v>185</v>
      </c>
      <c r="D914" s="2"/>
      <c r="E914" s="2"/>
      <c r="F914" s="2"/>
      <c r="M914" s="2"/>
      <c r="N914" s="17">
        <v>3</v>
      </c>
      <c r="O914" s="18">
        <f t="shared" si="76"/>
        <v>0.1869158878504673</v>
      </c>
      <c r="P914" s="18">
        <f t="shared" si="76"/>
        <v>0.19193857965451055</v>
      </c>
    </row>
    <row r="915" spans="3:16" ht="15" customHeight="1">
      <c r="C915" s="10" t="s">
        <v>72</v>
      </c>
      <c r="D915" s="11"/>
      <c r="E915" s="11"/>
      <c r="F915" s="11"/>
      <c r="G915" s="11"/>
      <c r="H915" s="11"/>
      <c r="I915" s="11"/>
      <c r="J915" s="11"/>
      <c r="K915" s="11"/>
      <c r="L915" s="11"/>
      <c r="M915" s="11"/>
      <c r="N915" s="19">
        <v>42</v>
      </c>
      <c r="O915" s="20">
        <f t="shared" si="76"/>
        <v>2.6168224299065423</v>
      </c>
      <c r="P915" s="21" t="s">
        <v>73</v>
      </c>
    </row>
    <row r="916" spans="3:16" ht="15" customHeight="1">
      <c r="C916" s="22" t="s">
        <v>74</v>
      </c>
      <c r="D916" s="23"/>
      <c r="E916" s="23"/>
      <c r="F916" s="23"/>
      <c r="G916" s="23"/>
      <c r="H916" s="23"/>
      <c r="I916" s="23"/>
      <c r="J916" s="23"/>
      <c r="K916" s="23"/>
      <c r="L916" s="23"/>
      <c r="M916" s="36"/>
      <c r="N916" s="24">
        <f>SUM(N908:N915)</f>
        <v>1605</v>
      </c>
      <c r="O916" s="25">
        <f>IF(SUM(O908:O915)&gt;100,"－",SUM(O908:O915))</f>
        <v>100.00000000000001</v>
      </c>
      <c r="P916" s="25">
        <f>IF(SUM(P908:P915)&gt;100,"－",SUM(P908:P915))</f>
        <v>100</v>
      </c>
    </row>
    <row r="917" ht="15" customHeight="1">
      <c r="M917" s="2"/>
    </row>
    <row r="918" spans="2:13" ht="15" customHeight="1">
      <c r="B918" s="1" t="s">
        <v>609</v>
      </c>
      <c r="M918" s="2"/>
    </row>
    <row r="919" spans="2:13" ht="15" customHeight="1">
      <c r="B919" s="1" t="s">
        <v>610</v>
      </c>
      <c r="M919" s="2"/>
    </row>
    <row r="920" spans="3:16" ht="15" customHeight="1">
      <c r="C920" s="4"/>
      <c r="D920" s="5"/>
      <c r="E920" s="5"/>
      <c r="F920" s="5"/>
      <c r="G920" s="5"/>
      <c r="H920" s="5"/>
      <c r="I920" s="5"/>
      <c r="J920" s="5"/>
      <c r="K920" s="5"/>
      <c r="L920" s="5"/>
      <c r="M920" s="33"/>
      <c r="N920" s="6" t="s">
        <v>56</v>
      </c>
      <c r="O920" s="6" t="s">
        <v>57</v>
      </c>
      <c r="P920" s="6" t="s">
        <v>57</v>
      </c>
    </row>
    <row r="921" spans="3:16" ht="15" customHeight="1">
      <c r="C921" s="7"/>
      <c r="D921" s="2"/>
      <c r="E921" s="2"/>
      <c r="F921" s="2"/>
      <c r="M921" s="34"/>
      <c r="N921" s="8"/>
      <c r="O921" s="8"/>
      <c r="P921" s="9" t="s">
        <v>58</v>
      </c>
    </row>
    <row r="922" spans="3:16" ht="15" customHeight="1">
      <c r="C922" s="10"/>
      <c r="D922" s="11"/>
      <c r="E922" s="11"/>
      <c r="F922" s="11"/>
      <c r="G922" s="11"/>
      <c r="H922" s="11"/>
      <c r="I922" s="11"/>
      <c r="J922" s="11"/>
      <c r="K922" s="11"/>
      <c r="L922" s="11"/>
      <c r="M922" s="35"/>
      <c r="N922" s="12"/>
      <c r="O922" s="13">
        <f>$O$8</f>
        <v>1605</v>
      </c>
      <c r="P922" s="13">
        <f>O922-N930</f>
        <v>1559</v>
      </c>
    </row>
    <row r="923" spans="3:16" ht="15" customHeight="1">
      <c r="C923" s="7" t="s">
        <v>513</v>
      </c>
      <c r="D923" s="2"/>
      <c r="E923" s="2"/>
      <c r="F923" s="2"/>
      <c r="M923" s="2"/>
      <c r="N923" s="14">
        <v>106</v>
      </c>
      <c r="O923" s="15">
        <f>$N923/O$922*100</f>
        <v>6.604361370716511</v>
      </c>
      <c r="P923" s="15">
        <f aca="true" t="shared" si="77" ref="O923:P929">$N923/P$922*100</f>
        <v>6.799230275817831</v>
      </c>
    </row>
    <row r="924" spans="3:16" ht="15" customHeight="1">
      <c r="C924" s="7" t="s">
        <v>514</v>
      </c>
      <c r="D924" s="2"/>
      <c r="E924" s="2"/>
      <c r="F924" s="2"/>
      <c r="M924" s="2"/>
      <c r="N924" s="17">
        <v>290</v>
      </c>
      <c r="O924" s="18">
        <f t="shared" si="77"/>
        <v>18.06853582554517</v>
      </c>
      <c r="P924" s="18">
        <f t="shared" si="77"/>
        <v>18.601667735728032</v>
      </c>
    </row>
    <row r="925" spans="3:16" ht="15" customHeight="1">
      <c r="C925" s="7" t="s">
        <v>515</v>
      </c>
      <c r="D925" s="2"/>
      <c r="E925" s="2"/>
      <c r="F925" s="2"/>
      <c r="M925" s="2"/>
      <c r="N925" s="17">
        <v>243</v>
      </c>
      <c r="O925" s="18">
        <f t="shared" si="77"/>
        <v>15.14018691588785</v>
      </c>
      <c r="P925" s="18">
        <f t="shared" si="77"/>
        <v>15.586914688903143</v>
      </c>
    </row>
    <row r="926" spans="3:16" ht="15" customHeight="1">
      <c r="C926" s="7" t="s">
        <v>516</v>
      </c>
      <c r="D926" s="2"/>
      <c r="E926" s="2"/>
      <c r="F926" s="2"/>
      <c r="M926" s="2"/>
      <c r="N926" s="17">
        <v>77</v>
      </c>
      <c r="O926" s="18">
        <f t="shared" si="77"/>
        <v>4.797507788161994</v>
      </c>
      <c r="P926" s="18">
        <f t="shared" si="77"/>
        <v>4.939063502245029</v>
      </c>
    </row>
    <row r="927" spans="3:16" ht="15" customHeight="1">
      <c r="C927" s="7" t="s">
        <v>517</v>
      </c>
      <c r="D927" s="2"/>
      <c r="E927" s="2"/>
      <c r="F927" s="2"/>
      <c r="M927" s="2"/>
      <c r="N927" s="17">
        <v>48</v>
      </c>
      <c r="O927" s="18">
        <f t="shared" si="77"/>
        <v>2.990654205607477</v>
      </c>
      <c r="P927" s="18">
        <f t="shared" si="77"/>
        <v>3.078896728672226</v>
      </c>
    </row>
    <row r="928" spans="3:16" ht="15" customHeight="1">
      <c r="C928" s="7" t="s">
        <v>518</v>
      </c>
      <c r="D928" s="2"/>
      <c r="E928" s="2"/>
      <c r="F928" s="2"/>
      <c r="M928" s="2"/>
      <c r="N928" s="17">
        <v>329</v>
      </c>
      <c r="O928" s="18">
        <f t="shared" si="77"/>
        <v>20.498442367601246</v>
      </c>
      <c r="P928" s="18">
        <f t="shared" si="77"/>
        <v>21.103271327774216</v>
      </c>
    </row>
    <row r="929" spans="3:16" ht="15" customHeight="1">
      <c r="C929" s="7" t="s">
        <v>519</v>
      </c>
      <c r="D929" s="2"/>
      <c r="E929" s="2"/>
      <c r="F929" s="2"/>
      <c r="M929" s="2"/>
      <c r="N929" s="17">
        <v>469</v>
      </c>
      <c r="O929" s="18">
        <f t="shared" si="77"/>
        <v>29.221183800623052</v>
      </c>
      <c r="P929" s="18">
        <f t="shared" si="77"/>
        <v>30.08338678640154</v>
      </c>
    </row>
    <row r="930" spans="3:16" ht="15" customHeight="1">
      <c r="C930" s="10" t="s">
        <v>72</v>
      </c>
      <c r="D930" s="11"/>
      <c r="E930" s="11"/>
      <c r="F930" s="11"/>
      <c r="G930" s="11"/>
      <c r="H930" s="11"/>
      <c r="I930" s="11"/>
      <c r="J930" s="11"/>
      <c r="K930" s="11"/>
      <c r="L930" s="11"/>
      <c r="M930" s="11"/>
      <c r="N930" s="19">
        <v>46</v>
      </c>
      <c r="O930" s="20">
        <f>$N930/O$922*100</f>
        <v>2.866043613707165</v>
      </c>
      <c r="P930" s="21" t="s">
        <v>456</v>
      </c>
    </row>
    <row r="931" spans="3:16" ht="15" customHeight="1">
      <c r="C931" s="22" t="s">
        <v>74</v>
      </c>
      <c r="D931" s="23"/>
      <c r="E931" s="23"/>
      <c r="F931" s="23"/>
      <c r="G931" s="23"/>
      <c r="H931" s="23"/>
      <c r="I931" s="23"/>
      <c r="J931" s="23"/>
      <c r="K931" s="23"/>
      <c r="L931" s="23"/>
      <c r="M931" s="36"/>
      <c r="N931" s="24">
        <f>SUM(N923:N930)</f>
        <v>1608</v>
      </c>
      <c r="O931" s="25" t="str">
        <f>IF(SUM(O923:O930)&gt;100,"－",SUM(O923:O930))</f>
        <v>－</v>
      </c>
      <c r="P931" s="25" t="str">
        <f>IF(SUM(P923:P930)&gt;100,"－",SUM(P923:P930))</f>
        <v>－</v>
      </c>
    </row>
    <row r="932" ht="15" customHeight="1">
      <c r="M932" s="2"/>
    </row>
    <row r="933" spans="2:13" ht="15" customHeight="1">
      <c r="B933" s="1" t="s">
        <v>520</v>
      </c>
      <c r="M933" s="2"/>
    </row>
    <row r="934" spans="2:13" ht="15" customHeight="1">
      <c r="B934" s="1" t="s">
        <v>521</v>
      </c>
      <c r="M934" s="2"/>
    </row>
    <row r="935" spans="3:16" ht="15" customHeight="1">
      <c r="C935" s="4"/>
      <c r="D935" s="5"/>
      <c r="E935" s="5"/>
      <c r="F935" s="5"/>
      <c r="G935" s="5"/>
      <c r="H935" s="5"/>
      <c r="I935" s="5"/>
      <c r="J935" s="5"/>
      <c r="K935" s="5"/>
      <c r="L935" s="5"/>
      <c r="M935" s="33"/>
      <c r="N935" s="6" t="s">
        <v>56</v>
      </c>
      <c r="O935" s="6" t="s">
        <v>57</v>
      </c>
      <c r="P935" s="6" t="s">
        <v>57</v>
      </c>
    </row>
    <row r="936" spans="3:16" ht="15" customHeight="1">
      <c r="C936" s="7"/>
      <c r="D936" s="2"/>
      <c r="E936" s="2"/>
      <c r="F936" s="2"/>
      <c r="M936" s="34"/>
      <c r="N936" s="8"/>
      <c r="O936" s="8"/>
      <c r="P936" s="9" t="s">
        <v>522</v>
      </c>
    </row>
    <row r="937" spans="3:16" ht="15" customHeight="1">
      <c r="C937" s="10"/>
      <c r="D937" s="11"/>
      <c r="E937" s="11"/>
      <c r="F937" s="11"/>
      <c r="G937" s="11"/>
      <c r="H937" s="11"/>
      <c r="I937" s="11"/>
      <c r="J937" s="11"/>
      <c r="K937" s="11"/>
      <c r="L937" s="11"/>
      <c r="M937" s="35"/>
      <c r="N937" s="12"/>
      <c r="O937" s="13">
        <f>O922-N923-N930</f>
        <v>1453</v>
      </c>
      <c r="P937" s="13">
        <f>O937-N947</f>
        <v>1370</v>
      </c>
    </row>
    <row r="938" spans="3:16" ht="15" customHeight="1">
      <c r="C938" s="7" t="s">
        <v>523</v>
      </c>
      <c r="D938" s="2"/>
      <c r="E938" s="2"/>
      <c r="F938" s="2"/>
      <c r="M938" s="2"/>
      <c r="N938" s="14">
        <v>761</v>
      </c>
      <c r="O938" s="15">
        <f aca="true" t="shared" si="78" ref="O938:P947">$N938/O$937*100</f>
        <v>52.37439779766001</v>
      </c>
      <c r="P938" s="15">
        <f>$N938/P$937*100</f>
        <v>55.54744525547445</v>
      </c>
    </row>
    <row r="939" spans="3:16" ht="15" customHeight="1">
      <c r="C939" s="73" t="s">
        <v>524</v>
      </c>
      <c r="D939" s="2"/>
      <c r="E939" s="2"/>
      <c r="F939" s="2"/>
      <c r="M939" s="2"/>
      <c r="N939" s="17">
        <v>33</v>
      </c>
      <c r="O939" s="18">
        <f>$N939/O$937*100</f>
        <v>2.271163110805231</v>
      </c>
      <c r="P939" s="18">
        <f t="shared" si="78"/>
        <v>2.408759124087591</v>
      </c>
    </row>
    <row r="940" spans="3:16" ht="15" customHeight="1">
      <c r="C940" s="7" t="s">
        <v>525</v>
      </c>
      <c r="D940" s="2"/>
      <c r="E940" s="2"/>
      <c r="F940" s="2"/>
      <c r="M940" s="2"/>
      <c r="N940" s="17">
        <v>286</v>
      </c>
      <c r="O940" s="18">
        <f t="shared" si="78"/>
        <v>19.683413626978666</v>
      </c>
      <c r="P940" s="18">
        <f t="shared" si="78"/>
        <v>20.875912408759124</v>
      </c>
    </row>
    <row r="941" spans="3:16" ht="15" customHeight="1">
      <c r="C941" s="7" t="s">
        <v>526</v>
      </c>
      <c r="D941" s="2"/>
      <c r="E941" s="2"/>
      <c r="F941" s="2"/>
      <c r="M941" s="2"/>
      <c r="N941" s="17">
        <v>63</v>
      </c>
      <c r="O941" s="18">
        <f t="shared" si="78"/>
        <v>4.335856847900894</v>
      </c>
      <c r="P941" s="18">
        <f t="shared" si="78"/>
        <v>4.598540145985401</v>
      </c>
    </row>
    <row r="942" spans="3:16" ht="15" customHeight="1">
      <c r="C942" s="7" t="s">
        <v>527</v>
      </c>
      <c r="D942" s="2"/>
      <c r="E942" s="2"/>
      <c r="F942" s="2"/>
      <c r="M942" s="2"/>
      <c r="N942" s="17">
        <v>22</v>
      </c>
      <c r="O942" s="18">
        <f t="shared" si="78"/>
        <v>1.5141087405368203</v>
      </c>
      <c r="P942" s="18">
        <f t="shared" si="78"/>
        <v>1.6058394160583942</v>
      </c>
    </row>
    <row r="943" spans="3:16" ht="15" customHeight="1">
      <c r="C943" s="7" t="s">
        <v>528</v>
      </c>
      <c r="D943" s="2"/>
      <c r="E943" s="2"/>
      <c r="F943" s="2"/>
      <c r="M943" s="2"/>
      <c r="N943" s="17">
        <v>51</v>
      </c>
      <c r="O943" s="18">
        <f t="shared" si="78"/>
        <v>3.509979353062629</v>
      </c>
      <c r="P943" s="18">
        <f t="shared" si="78"/>
        <v>3.722627737226277</v>
      </c>
    </row>
    <row r="944" spans="3:16" ht="15" customHeight="1">
      <c r="C944" s="7" t="s">
        <v>529</v>
      </c>
      <c r="D944" s="2"/>
      <c r="E944" s="2"/>
      <c r="F944" s="2"/>
      <c r="M944" s="2"/>
      <c r="N944" s="17">
        <v>101</v>
      </c>
      <c r="O944" s="18">
        <f t="shared" si="78"/>
        <v>6.951135581555403</v>
      </c>
      <c r="P944" s="18">
        <f t="shared" si="78"/>
        <v>7.372262773722628</v>
      </c>
    </row>
    <row r="945" spans="3:16" ht="15" customHeight="1">
      <c r="C945" s="7" t="s">
        <v>530</v>
      </c>
      <c r="D945" s="2"/>
      <c r="E945" s="2"/>
      <c r="F945" s="2"/>
      <c r="M945" s="2"/>
      <c r="N945" s="17">
        <v>35</v>
      </c>
      <c r="O945" s="18">
        <f t="shared" si="78"/>
        <v>2.4088093599449416</v>
      </c>
      <c r="P945" s="18">
        <f t="shared" si="78"/>
        <v>2.5547445255474455</v>
      </c>
    </row>
    <row r="946" spans="3:16" ht="15" customHeight="1">
      <c r="C946" s="7" t="s">
        <v>531</v>
      </c>
      <c r="D946" s="2"/>
      <c r="E946" s="2"/>
      <c r="F946" s="2"/>
      <c r="M946" s="2"/>
      <c r="N946" s="17">
        <v>342</v>
      </c>
      <c r="O946" s="18">
        <f t="shared" si="78"/>
        <v>23.537508602890572</v>
      </c>
      <c r="P946" s="18">
        <f t="shared" si="78"/>
        <v>24.963503649635037</v>
      </c>
    </row>
    <row r="947" spans="3:16" ht="15" customHeight="1">
      <c r="C947" s="7" t="s">
        <v>72</v>
      </c>
      <c r="D947" s="2"/>
      <c r="E947" s="2"/>
      <c r="F947" s="2"/>
      <c r="M947" s="2"/>
      <c r="N947" s="17">
        <v>83</v>
      </c>
      <c r="O947" s="18">
        <f t="shared" si="78"/>
        <v>5.712319339298004</v>
      </c>
      <c r="P947" s="74" t="s">
        <v>532</v>
      </c>
    </row>
    <row r="948" spans="3:16" ht="15" customHeight="1">
      <c r="C948" s="22" t="s">
        <v>74</v>
      </c>
      <c r="D948" s="23"/>
      <c r="E948" s="23"/>
      <c r="F948" s="23"/>
      <c r="G948" s="23"/>
      <c r="H948" s="23"/>
      <c r="I948" s="23"/>
      <c r="J948" s="23"/>
      <c r="K948" s="23"/>
      <c r="L948" s="23"/>
      <c r="M948" s="36"/>
      <c r="N948" s="24">
        <f>SUM(N938:N947)</f>
        <v>1777</v>
      </c>
      <c r="O948" s="25" t="str">
        <f>IF(SUM(O938:O947)&gt;100,"－",SUM(O938:O947))</f>
        <v>－</v>
      </c>
      <c r="P948" s="25" t="str">
        <f>IF(SUM(P938:P947)&gt;100,"－",SUM(P938:P947))</f>
        <v>－</v>
      </c>
    </row>
    <row r="949" ht="15" customHeight="1">
      <c r="M949" s="2"/>
    </row>
    <row r="950" spans="2:13" ht="15" customHeight="1">
      <c r="B950" s="1" t="s">
        <v>533</v>
      </c>
      <c r="M950" s="2"/>
    </row>
    <row r="951" spans="3:16" ht="15" customHeight="1">
      <c r="C951" s="4"/>
      <c r="D951" s="5"/>
      <c r="E951" s="5"/>
      <c r="F951" s="5"/>
      <c r="G951" s="5"/>
      <c r="H951" s="5"/>
      <c r="I951" s="5"/>
      <c r="J951" s="5"/>
      <c r="K951" s="5"/>
      <c r="L951" s="5"/>
      <c r="M951" s="33"/>
      <c r="N951" s="6" t="s">
        <v>56</v>
      </c>
      <c r="O951" s="6" t="s">
        <v>57</v>
      </c>
      <c r="P951" s="6" t="s">
        <v>57</v>
      </c>
    </row>
    <row r="952" spans="3:16" ht="15" customHeight="1">
      <c r="C952" s="7"/>
      <c r="D952" s="2"/>
      <c r="E952" s="2"/>
      <c r="F952" s="2"/>
      <c r="M952" s="34"/>
      <c r="N952" s="8"/>
      <c r="O952" s="8"/>
      <c r="P952" s="9" t="s">
        <v>534</v>
      </c>
    </row>
    <row r="953" spans="3:16" ht="15" customHeight="1">
      <c r="C953" s="10"/>
      <c r="D953" s="11"/>
      <c r="E953" s="11"/>
      <c r="F953" s="11"/>
      <c r="G953" s="11"/>
      <c r="H953" s="11"/>
      <c r="I953" s="11"/>
      <c r="J953" s="11"/>
      <c r="K953" s="11"/>
      <c r="L953" s="11"/>
      <c r="M953" s="35"/>
      <c r="N953" s="12"/>
      <c r="O953" s="13">
        <f>$O$8</f>
        <v>1605</v>
      </c>
      <c r="P953" s="13">
        <f>O953-N959</f>
        <v>1563</v>
      </c>
    </row>
    <row r="954" spans="3:16" ht="15" customHeight="1">
      <c r="C954" s="7" t="s">
        <v>535</v>
      </c>
      <c r="D954" s="2"/>
      <c r="E954" s="2"/>
      <c r="F954" s="2"/>
      <c r="M954" s="2"/>
      <c r="N954" s="14">
        <v>730</v>
      </c>
      <c r="O954" s="15">
        <f>$N954/O$953*100</f>
        <v>45.482866043613704</v>
      </c>
      <c r="P954" s="15">
        <f aca="true" t="shared" si="79" ref="O954:P959">$N954/P$953*100</f>
        <v>46.70505438259757</v>
      </c>
    </row>
    <row r="955" spans="3:16" ht="15" customHeight="1">
      <c r="C955" s="7" t="s">
        <v>536</v>
      </c>
      <c r="D955" s="2"/>
      <c r="E955" s="2"/>
      <c r="F955" s="2"/>
      <c r="M955" s="2"/>
      <c r="N955" s="17">
        <v>418</v>
      </c>
      <c r="O955" s="18">
        <f t="shared" si="79"/>
        <v>26.043613707165107</v>
      </c>
      <c r="P955" s="18">
        <f t="shared" si="79"/>
        <v>26.74344209852847</v>
      </c>
    </row>
    <row r="956" spans="3:16" ht="15" customHeight="1">
      <c r="C956" s="7" t="s">
        <v>537</v>
      </c>
      <c r="D956" s="2"/>
      <c r="E956" s="2"/>
      <c r="F956" s="2"/>
      <c r="M956" s="2"/>
      <c r="N956" s="17">
        <v>39</v>
      </c>
      <c r="O956" s="18">
        <f t="shared" si="79"/>
        <v>2.4299065420560746</v>
      </c>
      <c r="P956" s="18">
        <f t="shared" si="79"/>
        <v>2.495201535508637</v>
      </c>
    </row>
    <row r="957" spans="3:16" ht="15" customHeight="1">
      <c r="C957" s="7" t="s">
        <v>538</v>
      </c>
      <c r="D957" s="2"/>
      <c r="E957" s="2"/>
      <c r="F957" s="2"/>
      <c r="M957" s="2"/>
      <c r="N957" s="17">
        <v>366</v>
      </c>
      <c r="O957" s="18">
        <f t="shared" si="79"/>
        <v>22.80373831775701</v>
      </c>
      <c r="P957" s="18">
        <f t="shared" si="79"/>
        <v>23.41650671785029</v>
      </c>
    </row>
    <row r="958" spans="3:16" ht="15" customHeight="1">
      <c r="C958" s="7" t="s">
        <v>539</v>
      </c>
      <c r="D958" s="2"/>
      <c r="E958" s="2"/>
      <c r="F958" s="2"/>
      <c r="M958" s="2"/>
      <c r="N958" s="17">
        <v>12</v>
      </c>
      <c r="O958" s="18">
        <f t="shared" si="79"/>
        <v>0.7476635514018692</v>
      </c>
      <c r="P958" s="18">
        <f t="shared" si="79"/>
        <v>0.7677543186180422</v>
      </c>
    </row>
    <row r="959" spans="3:16" ht="15" customHeight="1">
      <c r="C959" s="7" t="s">
        <v>72</v>
      </c>
      <c r="D959" s="2"/>
      <c r="E959" s="2"/>
      <c r="F959" s="2"/>
      <c r="M959" s="2"/>
      <c r="N959" s="17">
        <v>42</v>
      </c>
      <c r="O959" s="18">
        <f t="shared" si="79"/>
        <v>2.6168224299065423</v>
      </c>
      <c r="P959" s="74" t="s">
        <v>540</v>
      </c>
    </row>
    <row r="960" spans="3:16" ht="15" customHeight="1">
      <c r="C960" s="22" t="s">
        <v>74</v>
      </c>
      <c r="D960" s="23"/>
      <c r="E960" s="23"/>
      <c r="F960" s="23"/>
      <c r="G960" s="23"/>
      <c r="H960" s="23"/>
      <c r="I960" s="23"/>
      <c r="J960" s="23"/>
      <c r="K960" s="23"/>
      <c r="L960" s="23"/>
      <c r="M960" s="36"/>
      <c r="N960" s="24">
        <f>SUM(N954:N959)</f>
        <v>1607</v>
      </c>
      <c r="O960" s="25" t="str">
        <f>IF(SUM(O954:O959)&gt;100,"－",SUM(O954:O959))</f>
        <v>－</v>
      </c>
      <c r="P960" s="25" t="str">
        <f>IF(SUM(P954:P959)&gt;100,"－",SUM(P954:P959))</f>
        <v>－</v>
      </c>
    </row>
    <row r="961" ht="15" customHeight="1">
      <c r="M961" s="2"/>
    </row>
    <row r="962" spans="2:13" ht="15" customHeight="1">
      <c r="B962" s="1" t="s">
        <v>541</v>
      </c>
      <c r="M962" s="2"/>
    </row>
    <row r="963" spans="3:16" ht="15" customHeight="1">
      <c r="C963" s="4"/>
      <c r="D963" s="5"/>
      <c r="E963" s="5"/>
      <c r="F963" s="5"/>
      <c r="G963" s="5"/>
      <c r="H963" s="5"/>
      <c r="I963" s="5"/>
      <c r="J963" s="5"/>
      <c r="K963" s="5"/>
      <c r="L963" s="5"/>
      <c r="M963" s="33"/>
      <c r="N963" s="6" t="s">
        <v>56</v>
      </c>
      <c r="O963" s="6" t="s">
        <v>57</v>
      </c>
      <c r="P963" s="6" t="s">
        <v>57</v>
      </c>
    </row>
    <row r="964" spans="3:16" ht="15" customHeight="1">
      <c r="C964" s="7"/>
      <c r="D964" s="2"/>
      <c r="E964" s="2"/>
      <c r="F964" s="2"/>
      <c r="M964" s="34"/>
      <c r="N964" s="8"/>
      <c r="O964" s="8"/>
      <c r="P964" s="9" t="s">
        <v>542</v>
      </c>
    </row>
    <row r="965" spans="3:16" ht="15" customHeight="1">
      <c r="C965" s="10"/>
      <c r="D965" s="11"/>
      <c r="E965" s="11"/>
      <c r="F965" s="11"/>
      <c r="G965" s="11"/>
      <c r="H965" s="11"/>
      <c r="I965" s="11"/>
      <c r="J965" s="11"/>
      <c r="K965" s="11"/>
      <c r="L965" s="11"/>
      <c r="M965" s="35"/>
      <c r="N965" s="12"/>
      <c r="O965" s="13">
        <f>$O$8</f>
        <v>1605</v>
      </c>
      <c r="P965" s="13">
        <f>O965-N975</f>
        <v>1567</v>
      </c>
    </row>
    <row r="966" spans="3:16" ht="15" customHeight="1">
      <c r="C966" s="7" t="s">
        <v>543</v>
      </c>
      <c r="D966" s="2"/>
      <c r="E966" s="2"/>
      <c r="F966" s="2"/>
      <c r="M966" s="2"/>
      <c r="N966" s="14">
        <v>96</v>
      </c>
      <c r="O966" s="15">
        <f aca="true" t="shared" si="80" ref="O966:P975">$N966/O$965*100</f>
        <v>5.981308411214954</v>
      </c>
      <c r="P966" s="15">
        <f t="shared" si="80"/>
        <v>6.12635609444799</v>
      </c>
    </row>
    <row r="967" spans="3:16" ht="15" customHeight="1">
      <c r="C967" s="7" t="s">
        <v>544</v>
      </c>
      <c r="D967" s="2"/>
      <c r="E967" s="2"/>
      <c r="F967" s="2"/>
      <c r="M967" s="2"/>
      <c r="N967" s="17">
        <v>17</v>
      </c>
      <c r="O967" s="18">
        <f>$N967/O$965*100</f>
        <v>1.0591900311526479</v>
      </c>
      <c r="P967" s="18">
        <f t="shared" si="80"/>
        <v>1.0848755583918315</v>
      </c>
    </row>
    <row r="968" spans="3:16" ht="15" customHeight="1">
      <c r="C968" s="7" t="s">
        <v>545</v>
      </c>
      <c r="D968" s="2"/>
      <c r="E968" s="2"/>
      <c r="F968" s="2"/>
      <c r="M968" s="2"/>
      <c r="N968" s="17">
        <v>478</v>
      </c>
      <c r="O968" s="18">
        <f t="shared" si="80"/>
        <v>29.781931464174455</v>
      </c>
      <c r="P968" s="18">
        <f t="shared" si="80"/>
        <v>30.50414805360562</v>
      </c>
    </row>
    <row r="969" spans="3:16" ht="15" customHeight="1">
      <c r="C969" s="7" t="s">
        <v>546</v>
      </c>
      <c r="D969" s="2"/>
      <c r="E969" s="2"/>
      <c r="F969" s="2"/>
      <c r="M969" s="2"/>
      <c r="N969" s="17">
        <v>80</v>
      </c>
      <c r="O969" s="18">
        <f t="shared" si="80"/>
        <v>4.984423676012461</v>
      </c>
      <c r="P969" s="18">
        <f>$N969/P$965*100</f>
        <v>5.105296745373325</v>
      </c>
    </row>
    <row r="970" spans="3:16" ht="15" customHeight="1">
      <c r="C970" s="7" t="s">
        <v>547</v>
      </c>
      <c r="D970" s="2"/>
      <c r="E970" s="2"/>
      <c r="F970" s="2"/>
      <c r="M970" s="2"/>
      <c r="N970" s="17">
        <v>158</v>
      </c>
      <c r="O970" s="18">
        <f t="shared" si="80"/>
        <v>9.84423676012461</v>
      </c>
      <c r="P970" s="18">
        <f t="shared" si="80"/>
        <v>10.082961072112315</v>
      </c>
    </row>
    <row r="971" spans="3:16" ht="15" customHeight="1">
      <c r="C971" s="7" t="s">
        <v>548</v>
      </c>
      <c r="D971" s="2"/>
      <c r="E971" s="2"/>
      <c r="F971" s="2"/>
      <c r="M971" s="2"/>
      <c r="N971" s="17">
        <v>85</v>
      </c>
      <c r="O971" s="18">
        <f t="shared" si="80"/>
        <v>5.29595015576324</v>
      </c>
      <c r="P971" s="18">
        <f t="shared" si="80"/>
        <v>5.424377791959158</v>
      </c>
    </row>
    <row r="972" spans="3:16" ht="15" customHeight="1">
      <c r="C972" s="7" t="s">
        <v>549</v>
      </c>
      <c r="D972" s="2"/>
      <c r="E972" s="2"/>
      <c r="F972" s="2"/>
      <c r="M972" s="2"/>
      <c r="N972" s="17">
        <v>400</v>
      </c>
      <c r="O972" s="18">
        <f t="shared" si="80"/>
        <v>24.922118380062305</v>
      </c>
      <c r="P972" s="18">
        <f t="shared" si="80"/>
        <v>25.526483726866623</v>
      </c>
    </row>
    <row r="973" spans="3:16" ht="15" customHeight="1">
      <c r="C973" s="7" t="s">
        <v>550</v>
      </c>
      <c r="D973" s="2"/>
      <c r="E973" s="2"/>
      <c r="F973" s="2"/>
      <c r="M973" s="2"/>
      <c r="N973" s="17">
        <v>212</v>
      </c>
      <c r="O973" s="18">
        <f t="shared" si="80"/>
        <v>13.208722741433021</v>
      </c>
      <c r="P973" s="18">
        <f t="shared" si="80"/>
        <v>13.529036375239311</v>
      </c>
    </row>
    <row r="974" spans="3:16" ht="15" customHeight="1">
      <c r="C974" s="7" t="s">
        <v>539</v>
      </c>
      <c r="D974" s="2"/>
      <c r="E974" s="2"/>
      <c r="F974" s="2"/>
      <c r="M974" s="2"/>
      <c r="N974" s="17">
        <v>44</v>
      </c>
      <c r="O974" s="18">
        <f t="shared" si="80"/>
        <v>2.7414330218068534</v>
      </c>
      <c r="P974" s="18">
        <f t="shared" si="80"/>
        <v>2.8079132099553283</v>
      </c>
    </row>
    <row r="975" spans="3:16" ht="15" customHeight="1">
      <c r="C975" s="7" t="s">
        <v>72</v>
      </c>
      <c r="D975" s="2"/>
      <c r="E975" s="2"/>
      <c r="F975" s="2"/>
      <c r="M975" s="2"/>
      <c r="N975" s="17">
        <v>38</v>
      </c>
      <c r="O975" s="18">
        <f t="shared" si="80"/>
        <v>2.3676012461059193</v>
      </c>
      <c r="P975" s="74" t="s">
        <v>551</v>
      </c>
    </row>
    <row r="976" spans="3:16" ht="15" customHeight="1">
      <c r="C976" s="22" t="s">
        <v>74</v>
      </c>
      <c r="D976" s="23"/>
      <c r="E976" s="23"/>
      <c r="F976" s="23"/>
      <c r="G976" s="23"/>
      <c r="H976" s="23"/>
      <c r="I976" s="23"/>
      <c r="J976" s="23"/>
      <c r="K976" s="23"/>
      <c r="L976" s="23"/>
      <c r="M976" s="36"/>
      <c r="N976" s="24">
        <f>SUM(N966:N975)</f>
        <v>1608</v>
      </c>
      <c r="O976" s="25" t="str">
        <f>IF(SUM(O966:O975)&gt;100,"－",SUM(O966:O975))</f>
        <v>－</v>
      </c>
      <c r="P976" s="25" t="str">
        <f>IF(SUM(P966:P975)&gt;100,"－",SUM(P966:P975))</f>
        <v>－</v>
      </c>
    </row>
    <row r="978" ht="15" customHeight="1">
      <c r="B978" s="1" t="s">
        <v>552</v>
      </c>
    </row>
    <row r="979" spans="3:16" ht="15" customHeight="1">
      <c r="C979" s="4"/>
      <c r="D979" s="5"/>
      <c r="E979" s="5"/>
      <c r="F979" s="5"/>
      <c r="G979" s="5"/>
      <c r="H979" s="5"/>
      <c r="I979" s="5"/>
      <c r="J979" s="5"/>
      <c r="K979" s="5"/>
      <c r="L979" s="5"/>
      <c r="M979" s="33"/>
      <c r="N979" s="6" t="s">
        <v>56</v>
      </c>
      <c r="O979" s="6" t="s">
        <v>57</v>
      </c>
      <c r="P979" s="6" t="s">
        <v>57</v>
      </c>
    </row>
    <row r="980" spans="3:16" ht="15" customHeight="1">
      <c r="C980" s="7"/>
      <c r="D980" s="2"/>
      <c r="E980" s="2"/>
      <c r="F980" s="2"/>
      <c r="M980" s="34"/>
      <c r="N980" s="8"/>
      <c r="O980" s="8"/>
      <c r="P980" s="9" t="s">
        <v>553</v>
      </c>
    </row>
    <row r="981" spans="3:16" ht="15" customHeight="1">
      <c r="C981" s="10"/>
      <c r="D981" s="11"/>
      <c r="E981" s="11"/>
      <c r="F981" s="11"/>
      <c r="G981" s="11"/>
      <c r="H981" s="11"/>
      <c r="I981" s="11"/>
      <c r="J981" s="11"/>
      <c r="K981" s="11"/>
      <c r="L981" s="11"/>
      <c r="M981" s="35"/>
      <c r="N981" s="12"/>
      <c r="O981" s="13">
        <f>$O$8</f>
        <v>1605</v>
      </c>
      <c r="P981" s="13">
        <f>O981-N987</f>
        <v>1563</v>
      </c>
    </row>
    <row r="982" spans="3:16" ht="15" customHeight="1">
      <c r="C982" s="7" t="s">
        <v>554</v>
      </c>
      <c r="D982" s="2"/>
      <c r="E982" s="2"/>
      <c r="F982" s="2"/>
      <c r="M982" s="2"/>
      <c r="N982" s="14">
        <v>111</v>
      </c>
      <c r="O982" s="15">
        <f aca="true" t="shared" si="81" ref="O982:P986">$N982/O$981*100</f>
        <v>6.915887850467289</v>
      </c>
      <c r="P982" s="15">
        <f t="shared" si="81"/>
        <v>7.1017274472168905</v>
      </c>
    </row>
    <row r="983" spans="3:16" ht="15" customHeight="1">
      <c r="C983" s="7" t="s">
        <v>555</v>
      </c>
      <c r="D983" s="2"/>
      <c r="E983" s="2"/>
      <c r="F983" s="2"/>
      <c r="M983" s="2"/>
      <c r="N983" s="17">
        <v>382</v>
      </c>
      <c r="O983" s="18">
        <f t="shared" si="81"/>
        <v>23.8006230529595</v>
      </c>
      <c r="P983" s="18">
        <f t="shared" si="81"/>
        <v>24.440179142674346</v>
      </c>
    </row>
    <row r="984" spans="3:16" ht="15" customHeight="1">
      <c r="C984" s="7" t="s">
        <v>556</v>
      </c>
      <c r="D984" s="2"/>
      <c r="E984" s="2"/>
      <c r="F984" s="2"/>
      <c r="M984" s="2"/>
      <c r="N984" s="17">
        <v>902</v>
      </c>
      <c r="O984" s="18">
        <f t="shared" si="81"/>
        <v>56.199376947040506</v>
      </c>
      <c r="P984" s="18">
        <f t="shared" si="81"/>
        <v>57.709532949456175</v>
      </c>
    </row>
    <row r="985" spans="3:16" ht="15" customHeight="1">
      <c r="C985" s="7" t="s">
        <v>557</v>
      </c>
      <c r="D985" s="2"/>
      <c r="E985" s="2"/>
      <c r="F985" s="2"/>
      <c r="M985" s="2"/>
      <c r="N985" s="17">
        <v>111</v>
      </c>
      <c r="O985" s="18">
        <f t="shared" si="81"/>
        <v>6.915887850467289</v>
      </c>
      <c r="P985" s="18">
        <f t="shared" si="81"/>
        <v>7.1017274472168905</v>
      </c>
    </row>
    <row r="986" spans="3:16" ht="15" customHeight="1">
      <c r="C986" s="7" t="s">
        <v>539</v>
      </c>
      <c r="D986" s="2"/>
      <c r="E986" s="2"/>
      <c r="F986" s="2"/>
      <c r="M986" s="2"/>
      <c r="N986" s="17">
        <v>57</v>
      </c>
      <c r="O986" s="18">
        <f t="shared" si="81"/>
        <v>3.551401869158879</v>
      </c>
      <c r="P986" s="18">
        <f t="shared" si="81"/>
        <v>3.6468330134357005</v>
      </c>
    </row>
    <row r="987" spans="3:16" ht="15" customHeight="1">
      <c r="C987" s="7" t="s">
        <v>72</v>
      </c>
      <c r="D987" s="2"/>
      <c r="E987" s="2"/>
      <c r="F987" s="2"/>
      <c r="M987" s="2"/>
      <c r="N987" s="17">
        <v>42</v>
      </c>
      <c r="O987" s="18">
        <f>$N987/O$981*100</f>
        <v>2.6168224299065423</v>
      </c>
      <c r="P987" s="39" t="s">
        <v>558</v>
      </c>
    </row>
    <row r="988" spans="3:16" ht="15" customHeight="1">
      <c r="C988" s="22" t="s">
        <v>74</v>
      </c>
      <c r="D988" s="23"/>
      <c r="E988" s="23"/>
      <c r="F988" s="23"/>
      <c r="G988" s="23"/>
      <c r="H988" s="23"/>
      <c r="I988" s="23"/>
      <c r="J988" s="23"/>
      <c r="K988" s="23"/>
      <c r="L988" s="23"/>
      <c r="M988" s="36"/>
      <c r="N988" s="24">
        <f>SUM(N982:N987)</f>
        <v>1605</v>
      </c>
      <c r="O988" s="25">
        <f>IF(SUM(O982:O987)&gt;100,"－",SUM(O982:O987))</f>
        <v>100.00000000000001</v>
      </c>
      <c r="P988" s="25">
        <f>IF(SUM(P982:P987)&gt;100,"－",SUM(P982:P987))</f>
        <v>100</v>
      </c>
    </row>
    <row r="989" ht="15" customHeight="1">
      <c r="M989" s="2"/>
    </row>
    <row r="990" ht="15" customHeight="1">
      <c r="B990" s="1" t="s">
        <v>614</v>
      </c>
    </row>
    <row r="991" spans="3:16" ht="15" customHeight="1">
      <c r="C991" s="4"/>
      <c r="D991" s="5"/>
      <c r="E991" s="5"/>
      <c r="F991" s="5"/>
      <c r="G991" s="5"/>
      <c r="H991" s="5"/>
      <c r="I991" s="5"/>
      <c r="J991" s="5"/>
      <c r="K991" s="5"/>
      <c r="L991" s="5"/>
      <c r="M991" s="33"/>
      <c r="N991" s="6" t="s">
        <v>56</v>
      </c>
      <c r="O991" s="6" t="s">
        <v>57</v>
      </c>
      <c r="P991" s="6" t="s">
        <v>57</v>
      </c>
    </row>
    <row r="992" spans="3:16" ht="15" customHeight="1">
      <c r="C992" s="7"/>
      <c r="D992" s="2"/>
      <c r="E992" s="2"/>
      <c r="F992" s="2"/>
      <c r="M992" s="34"/>
      <c r="N992" s="8"/>
      <c r="O992" s="8"/>
      <c r="P992" s="9" t="s">
        <v>559</v>
      </c>
    </row>
    <row r="993" spans="3:16" ht="15" customHeight="1">
      <c r="C993" s="10"/>
      <c r="D993" s="11"/>
      <c r="E993" s="11"/>
      <c r="F993" s="11"/>
      <c r="G993" s="11"/>
      <c r="H993" s="11"/>
      <c r="I993" s="11"/>
      <c r="J993" s="11"/>
      <c r="K993" s="11"/>
      <c r="L993" s="11"/>
      <c r="M993" s="35"/>
      <c r="N993" s="12"/>
      <c r="O993" s="13">
        <f>$O$8</f>
        <v>1605</v>
      </c>
      <c r="P993" s="13">
        <f>O993-N996</f>
        <v>1520</v>
      </c>
    </row>
    <row r="994" spans="3:16" ht="15" customHeight="1">
      <c r="C994" s="7" t="s">
        <v>560</v>
      </c>
      <c r="D994" s="2"/>
      <c r="E994" s="2"/>
      <c r="F994" s="2"/>
      <c r="M994" s="2"/>
      <c r="N994" s="14">
        <v>444</v>
      </c>
      <c r="O994" s="15">
        <f>$N994/O$993*100</f>
        <v>27.663551401869157</v>
      </c>
      <c r="P994" s="15">
        <f>$N994/P$993*100</f>
        <v>29.210526315789476</v>
      </c>
    </row>
    <row r="995" spans="3:16" ht="15" customHeight="1">
      <c r="C995" s="7" t="s">
        <v>561</v>
      </c>
      <c r="D995" s="2"/>
      <c r="E995" s="2"/>
      <c r="F995" s="2"/>
      <c r="M995" s="2"/>
      <c r="N995" s="17">
        <v>1076</v>
      </c>
      <c r="O995" s="18">
        <f>$N995/O$993*100</f>
        <v>67.0404984423676</v>
      </c>
      <c r="P995" s="18">
        <f>$N995/P$993*100</f>
        <v>70.78947368421052</v>
      </c>
    </row>
    <row r="996" spans="3:16" ht="15" customHeight="1">
      <c r="C996" s="7" t="s">
        <v>72</v>
      </c>
      <c r="D996" s="2"/>
      <c r="E996" s="2"/>
      <c r="F996" s="2"/>
      <c r="M996" s="2"/>
      <c r="N996" s="17">
        <v>85</v>
      </c>
      <c r="O996" s="18">
        <f>$N996/O$993*100</f>
        <v>5.29595015576324</v>
      </c>
      <c r="P996" s="74" t="s">
        <v>562</v>
      </c>
    </row>
    <row r="997" spans="3:16" ht="15" customHeight="1">
      <c r="C997" s="22" t="s">
        <v>74</v>
      </c>
      <c r="D997" s="23"/>
      <c r="E997" s="23"/>
      <c r="F997" s="23"/>
      <c r="G997" s="23"/>
      <c r="H997" s="23"/>
      <c r="I997" s="23"/>
      <c r="J997" s="23"/>
      <c r="K997" s="23"/>
      <c r="L997" s="23"/>
      <c r="M997" s="36"/>
      <c r="N997" s="24">
        <f>SUM(N994:N996)</f>
        <v>1605</v>
      </c>
      <c r="O997" s="25">
        <f>IF(SUM(O994:O996)&gt;100,"－",SUM(O994:O996))</f>
        <v>100</v>
      </c>
      <c r="P997" s="25">
        <f>IF(SUM(P994:P996)&gt;100,"－",SUM(P994:P996))</f>
        <v>100</v>
      </c>
    </row>
    <row r="998" spans="3:16" ht="15" customHeight="1">
      <c r="C998" s="30"/>
      <c r="D998" s="30"/>
      <c r="E998" s="30"/>
      <c r="F998" s="30"/>
      <c r="G998" s="30"/>
      <c r="H998" s="30"/>
      <c r="I998" s="30"/>
      <c r="J998" s="30"/>
      <c r="K998" s="30"/>
      <c r="L998" s="30"/>
      <c r="M998" s="30"/>
      <c r="N998" s="31"/>
      <c r="O998" s="32"/>
      <c r="P998" s="32"/>
    </row>
    <row r="999" spans="2:13" ht="15" customHeight="1">
      <c r="B999" s="1" t="s">
        <v>615</v>
      </c>
      <c r="M999" s="2"/>
    </row>
    <row r="1000" spans="3:16" ht="15" customHeight="1">
      <c r="C1000" s="4"/>
      <c r="D1000" s="5"/>
      <c r="E1000" s="5"/>
      <c r="F1000" s="5"/>
      <c r="G1000" s="5"/>
      <c r="H1000" s="5"/>
      <c r="I1000" s="5"/>
      <c r="J1000" s="5"/>
      <c r="K1000" s="5"/>
      <c r="L1000" s="5"/>
      <c r="M1000" s="33"/>
      <c r="N1000" s="6" t="s">
        <v>56</v>
      </c>
      <c r="O1000" s="6" t="s">
        <v>57</v>
      </c>
      <c r="P1000" s="6" t="s">
        <v>57</v>
      </c>
    </row>
    <row r="1001" spans="3:16" ht="15" customHeight="1">
      <c r="C1001" s="7"/>
      <c r="D1001" s="2"/>
      <c r="E1001" s="2"/>
      <c r="F1001" s="2"/>
      <c r="M1001" s="34"/>
      <c r="N1001" s="8"/>
      <c r="O1001" s="8"/>
      <c r="P1001" s="9" t="s">
        <v>563</v>
      </c>
    </row>
    <row r="1002" spans="3:16" ht="15" customHeight="1">
      <c r="C1002" s="10"/>
      <c r="D1002" s="11"/>
      <c r="E1002" s="11"/>
      <c r="F1002" s="11"/>
      <c r="G1002" s="11"/>
      <c r="H1002" s="11"/>
      <c r="I1002" s="11"/>
      <c r="J1002" s="11"/>
      <c r="K1002" s="11"/>
      <c r="L1002" s="11"/>
      <c r="M1002" s="35"/>
      <c r="N1002" s="12"/>
      <c r="O1002" s="13">
        <f>$O$8</f>
        <v>1605</v>
      </c>
      <c r="P1002" s="13">
        <f>O1002-N1009</f>
        <v>1453</v>
      </c>
    </row>
    <row r="1003" spans="3:16" ht="15" customHeight="1">
      <c r="C1003" s="7" t="s">
        <v>564</v>
      </c>
      <c r="D1003" s="2"/>
      <c r="E1003" s="2"/>
      <c r="F1003" s="2"/>
      <c r="M1003" s="2"/>
      <c r="N1003" s="14">
        <v>180</v>
      </c>
      <c r="O1003" s="15">
        <f aca="true" t="shared" si="82" ref="O1003:P1008">$N1003/O$1002*100</f>
        <v>11.214953271028037</v>
      </c>
      <c r="P1003" s="16">
        <f t="shared" si="82"/>
        <v>12.388162422573986</v>
      </c>
    </row>
    <row r="1004" spans="3:16" ht="15" customHeight="1">
      <c r="C1004" s="7" t="s">
        <v>565</v>
      </c>
      <c r="D1004" s="2"/>
      <c r="E1004" s="2"/>
      <c r="F1004" s="2"/>
      <c r="M1004" s="2"/>
      <c r="N1004" s="17">
        <v>224</v>
      </c>
      <c r="O1004" s="18">
        <f>$N1004/O$1002*100</f>
        <v>13.95638629283489</v>
      </c>
      <c r="P1004" s="16">
        <f t="shared" si="82"/>
        <v>15.416379903647625</v>
      </c>
    </row>
    <row r="1005" spans="3:16" ht="15" customHeight="1">
      <c r="C1005" s="7" t="s">
        <v>566</v>
      </c>
      <c r="D1005" s="2"/>
      <c r="E1005" s="2"/>
      <c r="F1005" s="2"/>
      <c r="M1005" s="2"/>
      <c r="N1005" s="17">
        <v>153</v>
      </c>
      <c r="O1005" s="18">
        <f t="shared" si="82"/>
        <v>9.532710280373832</v>
      </c>
      <c r="P1005" s="16">
        <f>$N1005/P$1002*100</f>
        <v>10.529938059187888</v>
      </c>
    </row>
    <row r="1006" spans="3:16" ht="15" customHeight="1">
      <c r="C1006" s="7" t="s">
        <v>567</v>
      </c>
      <c r="D1006" s="2"/>
      <c r="E1006" s="2"/>
      <c r="F1006" s="2"/>
      <c r="M1006" s="2"/>
      <c r="N1006" s="17">
        <v>157</v>
      </c>
      <c r="O1006" s="18">
        <f t="shared" si="82"/>
        <v>9.781931464174455</v>
      </c>
      <c r="P1006" s="16">
        <f t="shared" si="82"/>
        <v>10.80523055746731</v>
      </c>
    </row>
    <row r="1007" spans="3:16" ht="15" customHeight="1">
      <c r="C1007" s="7" t="s">
        <v>568</v>
      </c>
      <c r="D1007" s="2"/>
      <c r="E1007" s="2"/>
      <c r="F1007" s="2"/>
      <c r="M1007" s="2"/>
      <c r="N1007" s="17">
        <v>188</v>
      </c>
      <c r="O1007" s="18">
        <f t="shared" si="82"/>
        <v>11.713395638629283</v>
      </c>
      <c r="P1007" s="16">
        <f t="shared" si="82"/>
        <v>12.938747419132829</v>
      </c>
    </row>
    <row r="1008" spans="3:16" ht="15" customHeight="1">
      <c r="C1008" s="7" t="s">
        <v>569</v>
      </c>
      <c r="D1008" s="2"/>
      <c r="E1008" s="2"/>
      <c r="F1008" s="2"/>
      <c r="M1008" s="2"/>
      <c r="N1008" s="17">
        <v>770</v>
      </c>
      <c r="O1008" s="18">
        <f t="shared" si="82"/>
        <v>47.97507788161994</v>
      </c>
      <c r="P1008" s="16">
        <f t="shared" si="82"/>
        <v>52.993805918788716</v>
      </c>
    </row>
    <row r="1009" spans="3:16" ht="15" customHeight="1">
      <c r="C1009" s="10" t="s">
        <v>72</v>
      </c>
      <c r="D1009" s="11"/>
      <c r="E1009" s="11"/>
      <c r="F1009" s="11"/>
      <c r="G1009" s="11"/>
      <c r="H1009" s="11"/>
      <c r="I1009" s="11"/>
      <c r="J1009" s="11"/>
      <c r="K1009" s="11"/>
      <c r="L1009" s="11"/>
      <c r="M1009" s="11"/>
      <c r="N1009" s="19">
        <v>152</v>
      </c>
      <c r="O1009" s="20">
        <f>$N1009/O$1002*100</f>
        <v>9.470404984423677</v>
      </c>
      <c r="P1009" s="21" t="s">
        <v>570</v>
      </c>
    </row>
    <row r="1010" spans="3:16" ht="15" customHeight="1">
      <c r="C1010" s="22" t="s">
        <v>74</v>
      </c>
      <c r="D1010" s="23"/>
      <c r="E1010" s="23"/>
      <c r="F1010" s="23"/>
      <c r="G1010" s="23"/>
      <c r="H1010" s="23"/>
      <c r="I1010" s="23"/>
      <c r="J1010" s="23"/>
      <c r="K1010" s="23"/>
      <c r="L1010" s="23"/>
      <c r="M1010" s="36"/>
      <c r="N1010" s="24">
        <f>SUM(N1003:N1009)</f>
        <v>1824</v>
      </c>
      <c r="O1010" s="25" t="str">
        <f>IF(SUM(O1003:O1009)&gt;100,"－",SUM(O1003:O1009))</f>
        <v>－</v>
      </c>
      <c r="P1010" s="25" t="str">
        <f>IF(SUM(P1003:P1009)&gt;100,"－",SUM(P1003:P1009))</f>
        <v>－</v>
      </c>
    </row>
    <row r="1011" ht="15" customHeight="1">
      <c r="M1011" s="2"/>
    </row>
    <row r="1012" spans="2:13" ht="15" customHeight="1">
      <c r="B1012" s="1" t="s">
        <v>617</v>
      </c>
      <c r="M1012" s="2"/>
    </row>
    <row r="1013" spans="2:13" ht="15" customHeight="1">
      <c r="B1013" s="1" t="s">
        <v>616</v>
      </c>
      <c r="M1013" s="2"/>
    </row>
    <row r="1014" spans="3:16" ht="15" customHeight="1">
      <c r="C1014" s="4"/>
      <c r="D1014" s="5"/>
      <c r="E1014" s="5"/>
      <c r="F1014" s="5"/>
      <c r="G1014" s="5"/>
      <c r="H1014" s="5"/>
      <c r="I1014" s="5"/>
      <c r="J1014" s="5"/>
      <c r="K1014" s="5"/>
      <c r="L1014" s="5"/>
      <c r="M1014" s="33"/>
      <c r="N1014" s="6" t="s">
        <v>56</v>
      </c>
      <c r="O1014" s="6" t="s">
        <v>57</v>
      </c>
      <c r="P1014" s="6" t="s">
        <v>57</v>
      </c>
    </row>
    <row r="1015" spans="3:16" ht="15" customHeight="1">
      <c r="C1015" s="7"/>
      <c r="D1015" s="2"/>
      <c r="E1015" s="2"/>
      <c r="F1015" s="2"/>
      <c r="M1015" s="34"/>
      <c r="N1015" s="8"/>
      <c r="O1015" s="8"/>
      <c r="P1015" s="9" t="s">
        <v>571</v>
      </c>
    </row>
    <row r="1016" spans="3:16" ht="15" customHeight="1">
      <c r="C1016" s="10"/>
      <c r="D1016" s="11"/>
      <c r="E1016" s="11"/>
      <c r="F1016" s="11"/>
      <c r="G1016" s="11"/>
      <c r="H1016" s="11"/>
      <c r="I1016" s="11"/>
      <c r="J1016" s="11"/>
      <c r="K1016" s="11"/>
      <c r="L1016" s="11"/>
      <c r="M1016" s="35"/>
      <c r="N1016" s="12"/>
      <c r="O1016" s="13">
        <v>355</v>
      </c>
      <c r="P1016" s="13">
        <f>O1016-N1019</f>
        <v>352</v>
      </c>
    </row>
    <row r="1017" spans="3:16" ht="15" customHeight="1">
      <c r="C1017" s="7" t="s">
        <v>572</v>
      </c>
      <c r="D1017" s="2"/>
      <c r="E1017" s="2"/>
      <c r="F1017" s="2"/>
      <c r="M1017" s="2"/>
      <c r="N1017" s="14">
        <v>265</v>
      </c>
      <c r="O1017" s="15">
        <f>$N1017/O$1016*100</f>
        <v>74.64788732394366</v>
      </c>
      <c r="P1017" s="15">
        <f>$N1017/P$1016*100</f>
        <v>75.2840909090909</v>
      </c>
    </row>
    <row r="1018" spans="3:16" ht="15" customHeight="1">
      <c r="C1018" s="7" t="s">
        <v>573</v>
      </c>
      <c r="D1018" s="2"/>
      <c r="E1018" s="2"/>
      <c r="F1018" s="2"/>
      <c r="M1018" s="2"/>
      <c r="N1018" s="17">
        <v>87</v>
      </c>
      <c r="O1018" s="18">
        <f>$N1018/O$1016*100</f>
        <v>24.507042253521128</v>
      </c>
      <c r="P1018" s="18">
        <f>$N1018/P$1016*100</f>
        <v>24.71590909090909</v>
      </c>
    </row>
    <row r="1019" spans="3:16" ht="15" customHeight="1">
      <c r="C1019" s="10" t="s">
        <v>72</v>
      </c>
      <c r="D1019" s="11"/>
      <c r="E1019" s="11"/>
      <c r="F1019" s="11"/>
      <c r="G1019" s="11"/>
      <c r="H1019" s="11"/>
      <c r="I1019" s="11"/>
      <c r="J1019" s="11"/>
      <c r="K1019" s="11"/>
      <c r="L1019" s="11"/>
      <c r="M1019" s="11"/>
      <c r="N1019" s="19">
        <v>3</v>
      </c>
      <c r="O1019" s="20">
        <f>$N1019/O$1016*100</f>
        <v>0.8450704225352111</v>
      </c>
      <c r="P1019" s="21" t="s">
        <v>562</v>
      </c>
    </row>
    <row r="1020" spans="3:16" ht="15" customHeight="1">
      <c r="C1020" s="22" t="s">
        <v>74</v>
      </c>
      <c r="D1020" s="23"/>
      <c r="E1020" s="23"/>
      <c r="F1020" s="23"/>
      <c r="G1020" s="23"/>
      <c r="H1020" s="23"/>
      <c r="I1020" s="23"/>
      <c r="J1020" s="23"/>
      <c r="K1020" s="23"/>
      <c r="L1020" s="23"/>
      <c r="M1020" s="36"/>
      <c r="N1020" s="24">
        <f>SUM(N1017:N1019)</f>
        <v>355</v>
      </c>
      <c r="O1020" s="25">
        <f>IF(SUM(O1017:O1019)&gt;100,"－",SUM(O1017:O1019))</f>
        <v>100.00000000000001</v>
      </c>
      <c r="P1020" s="25">
        <f>IF(SUM(P1017:P1019)&gt;100,"－",SUM(P1017:P1019))</f>
        <v>100</v>
      </c>
    </row>
    <row r="1021" ht="15" customHeight="1">
      <c r="M1021" s="2"/>
    </row>
    <row r="1022" spans="2:13" ht="15" customHeight="1">
      <c r="B1022" s="1" t="s">
        <v>574</v>
      </c>
      <c r="M1022" s="2"/>
    </row>
    <row r="1023" spans="3:16" ht="15" customHeight="1">
      <c r="C1023" s="4"/>
      <c r="D1023" s="5"/>
      <c r="E1023" s="5"/>
      <c r="F1023" s="5"/>
      <c r="G1023" s="5"/>
      <c r="H1023" s="5"/>
      <c r="I1023" s="5"/>
      <c r="J1023" s="5"/>
      <c r="K1023" s="5"/>
      <c r="L1023" s="5"/>
      <c r="M1023" s="33"/>
      <c r="N1023" s="6" t="s">
        <v>56</v>
      </c>
      <c r="O1023" s="6" t="s">
        <v>57</v>
      </c>
      <c r="P1023" s="6" t="s">
        <v>57</v>
      </c>
    </row>
    <row r="1024" spans="3:16" ht="15" customHeight="1">
      <c r="C1024" s="7"/>
      <c r="D1024" s="2"/>
      <c r="E1024" s="2"/>
      <c r="F1024" s="2"/>
      <c r="M1024" s="34"/>
      <c r="N1024" s="8"/>
      <c r="O1024" s="8"/>
      <c r="P1024" s="9" t="s">
        <v>575</v>
      </c>
    </row>
    <row r="1025" spans="3:16" ht="15" customHeight="1">
      <c r="C1025" s="10"/>
      <c r="D1025" s="11"/>
      <c r="E1025" s="11"/>
      <c r="F1025" s="11"/>
      <c r="G1025" s="11"/>
      <c r="H1025" s="11"/>
      <c r="I1025" s="11"/>
      <c r="J1025" s="11"/>
      <c r="K1025" s="11"/>
      <c r="L1025" s="11"/>
      <c r="M1025" s="35"/>
      <c r="N1025" s="12"/>
      <c r="O1025" s="13">
        <f>$O$8</f>
        <v>1605</v>
      </c>
      <c r="P1025" s="13">
        <f>O1025-N1029</f>
        <v>1542</v>
      </c>
    </row>
    <row r="1026" spans="3:16" ht="15" customHeight="1">
      <c r="C1026" s="7" t="s">
        <v>576</v>
      </c>
      <c r="D1026" s="2"/>
      <c r="E1026" s="2"/>
      <c r="F1026" s="2"/>
      <c r="M1026" s="2"/>
      <c r="N1026" s="14">
        <v>393</v>
      </c>
      <c r="O1026" s="15">
        <f aca="true" t="shared" si="83" ref="O1026:P1029">$N1026/O$1025*100</f>
        <v>24.485981308411215</v>
      </c>
      <c r="P1026" s="15">
        <f t="shared" si="83"/>
        <v>25.486381322957197</v>
      </c>
    </row>
    <row r="1027" spans="3:16" ht="15" customHeight="1">
      <c r="C1027" s="7" t="s">
        <v>577</v>
      </c>
      <c r="D1027" s="2"/>
      <c r="E1027" s="2"/>
      <c r="F1027" s="2"/>
      <c r="M1027" s="2"/>
      <c r="N1027" s="17">
        <v>133</v>
      </c>
      <c r="O1027" s="18">
        <f t="shared" si="83"/>
        <v>8.286604361370717</v>
      </c>
      <c r="P1027" s="18">
        <f t="shared" si="83"/>
        <v>8.625162127107652</v>
      </c>
    </row>
    <row r="1028" spans="3:16" ht="15" customHeight="1">
      <c r="C1028" s="7" t="s">
        <v>578</v>
      </c>
      <c r="D1028" s="2"/>
      <c r="E1028" s="2"/>
      <c r="F1028" s="2"/>
      <c r="M1028" s="2"/>
      <c r="N1028" s="17">
        <v>1016</v>
      </c>
      <c r="O1028" s="18">
        <f>$N1028/O$1025*100</f>
        <v>63.30218068535826</v>
      </c>
      <c r="P1028" s="18">
        <f t="shared" si="83"/>
        <v>65.88845654993514</v>
      </c>
    </row>
    <row r="1029" spans="3:16" ht="15" customHeight="1">
      <c r="C1029" s="10" t="s">
        <v>72</v>
      </c>
      <c r="D1029" s="11"/>
      <c r="E1029" s="11"/>
      <c r="F1029" s="11"/>
      <c r="G1029" s="11"/>
      <c r="H1029" s="11"/>
      <c r="I1029" s="11"/>
      <c r="J1029" s="11"/>
      <c r="K1029" s="11"/>
      <c r="L1029" s="11"/>
      <c r="M1029" s="11"/>
      <c r="N1029" s="19">
        <v>63</v>
      </c>
      <c r="O1029" s="20">
        <f t="shared" si="83"/>
        <v>3.925233644859813</v>
      </c>
      <c r="P1029" s="21" t="s">
        <v>579</v>
      </c>
    </row>
    <row r="1030" spans="3:16" ht="15" customHeight="1">
      <c r="C1030" s="22" t="s">
        <v>74</v>
      </c>
      <c r="D1030" s="23"/>
      <c r="E1030" s="23"/>
      <c r="F1030" s="23"/>
      <c r="G1030" s="23"/>
      <c r="H1030" s="23"/>
      <c r="I1030" s="23"/>
      <c r="J1030" s="23"/>
      <c r="K1030" s="23"/>
      <c r="L1030" s="23"/>
      <c r="M1030" s="36"/>
      <c r="N1030" s="24">
        <f>SUM(N1026:N1029)</f>
        <v>1605</v>
      </c>
      <c r="O1030" s="25">
        <f>IF(SUM(O1026:O1029)&gt;100,"－",SUM(O1026:O1029))</f>
        <v>100</v>
      </c>
      <c r="P1030" s="25">
        <f>IF(SUM(P1026:P1029)&gt;100,"－",SUM(P1026:P1029))</f>
        <v>100</v>
      </c>
    </row>
    <row r="1031" ht="15" customHeight="1">
      <c r="M1031" s="2"/>
    </row>
    <row r="1032" spans="2:13" ht="15" customHeight="1">
      <c r="B1032" s="1" t="s">
        <v>580</v>
      </c>
      <c r="M1032" s="2"/>
    </row>
    <row r="1033" spans="3:16" ht="15" customHeight="1">
      <c r="C1033" s="4"/>
      <c r="D1033" s="5"/>
      <c r="E1033" s="5"/>
      <c r="F1033" s="5"/>
      <c r="G1033" s="5"/>
      <c r="H1033" s="5"/>
      <c r="I1033" s="5"/>
      <c r="J1033" s="5"/>
      <c r="K1033" s="5"/>
      <c r="L1033" s="5"/>
      <c r="M1033" s="33"/>
      <c r="N1033" s="6" t="s">
        <v>56</v>
      </c>
      <c r="O1033" s="6" t="s">
        <v>57</v>
      </c>
      <c r="P1033" s="6" t="s">
        <v>57</v>
      </c>
    </row>
    <row r="1034" spans="3:16" ht="15" customHeight="1">
      <c r="C1034" s="7"/>
      <c r="D1034" s="2"/>
      <c r="E1034" s="2"/>
      <c r="F1034" s="2"/>
      <c r="M1034" s="34"/>
      <c r="N1034" s="8"/>
      <c r="O1034" s="8"/>
      <c r="P1034" s="9" t="s">
        <v>581</v>
      </c>
    </row>
    <row r="1035" spans="3:16" ht="15" customHeight="1">
      <c r="C1035" s="10"/>
      <c r="D1035" s="11"/>
      <c r="E1035" s="11"/>
      <c r="F1035" s="11"/>
      <c r="G1035" s="11"/>
      <c r="H1035" s="11"/>
      <c r="I1035" s="11"/>
      <c r="J1035" s="11"/>
      <c r="K1035" s="11"/>
      <c r="L1035" s="11"/>
      <c r="M1035" s="35"/>
      <c r="N1035" s="12"/>
      <c r="O1035" s="13">
        <f>$O$8</f>
        <v>1605</v>
      </c>
      <c r="P1035" s="13">
        <f>O1035-N1083</f>
        <v>1572</v>
      </c>
    </row>
    <row r="1036" spans="3:16" ht="15" customHeight="1">
      <c r="C1036" s="7" t="s">
        <v>582</v>
      </c>
      <c r="D1036" s="2" t="s">
        <v>583</v>
      </c>
      <c r="E1036" s="2"/>
      <c r="F1036" s="2"/>
      <c r="M1036" s="2"/>
      <c r="N1036" s="14">
        <v>64</v>
      </c>
      <c r="O1036" s="15">
        <f aca="true" t="shared" si="84" ref="O1036:P1083">$N1036/O$1035*100</f>
        <v>3.987538940809969</v>
      </c>
      <c r="P1036" s="15">
        <f>$N1036/P$1035*100</f>
        <v>4.071246819338422</v>
      </c>
    </row>
    <row r="1037" spans="3:16" ht="15" customHeight="1">
      <c r="C1037" s="7"/>
      <c r="D1037" s="2" t="s">
        <v>584</v>
      </c>
      <c r="E1037" s="2"/>
      <c r="F1037" s="2"/>
      <c r="M1037" s="2"/>
      <c r="N1037" s="17">
        <v>31</v>
      </c>
      <c r="O1037" s="18">
        <f>$N1037/O$1035*100</f>
        <v>1.9314641744548289</v>
      </c>
      <c r="P1037" s="18">
        <f t="shared" si="84"/>
        <v>1.9720101781170483</v>
      </c>
    </row>
    <row r="1038" spans="3:16" ht="15" customHeight="1">
      <c r="C1038" s="7"/>
      <c r="D1038" s="2" t="s">
        <v>585</v>
      </c>
      <c r="E1038" s="2"/>
      <c r="F1038" s="2"/>
      <c r="M1038" s="2"/>
      <c r="N1038" s="17">
        <v>97</v>
      </c>
      <c r="O1038" s="18">
        <f t="shared" si="84"/>
        <v>6.043613707165109</v>
      </c>
      <c r="P1038" s="18">
        <f t="shared" si="84"/>
        <v>6.1704834605597965</v>
      </c>
    </row>
    <row r="1039" spans="3:16" ht="15" customHeight="1">
      <c r="C1039" s="7"/>
      <c r="D1039" s="2" t="s">
        <v>0</v>
      </c>
      <c r="E1039" s="2"/>
      <c r="F1039" s="2"/>
      <c r="M1039" s="2"/>
      <c r="N1039" s="17">
        <v>35</v>
      </c>
      <c r="O1039" s="18">
        <f t="shared" si="84"/>
        <v>2.1806853582554515</v>
      </c>
      <c r="P1039" s="18">
        <f t="shared" si="84"/>
        <v>2.2264631043257</v>
      </c>
    </row>
    <row r="1040" spans="3:16" ht="15" customHeight="1">
      <c r="C1040" s="7"/>
      <c r="D1040" s="2" t="s">
        <v>1</v>
      </c>
      <c r="E1040" s="2"/>
      <c r="F1040" s="2"/>
      <c r="M1040" s="2"/>
      <c r="N1040" s="17">
        <v>70</v>
      </c>
      <c r="O1040" s="18">
        <f t="shared" si="84"/>
        <v>4.361370716510903</v>
      </c>
      <c r="P1040" s="18">
        <f t="shared" si="84"/>
        <v>4.4529262086514</v>
      </c>
    </row>
    <row r="1041" spans="3:16" ht="15" customHeight="1">
      <c r="C1041" s="7"/>
      <c r="D1041" s="2" t="s">
        <v>2</v>
      </c>
      <c r="E1041" s="2"/>
      <c r="F1041" s="2"/>
      <c r="M1041" s="2"/>
      <c r="N1041" s="17">
        <v>74</v>
      </c>
      <c r="O1041" s="18">
        <f t="shared" si="84"/>
        <v>4.610591900311527</v>
      </c>
      <c r="P1041" s="18">
        <f t="shared" si="84"/>
        <v>4.707379134860051</v>
      </c>
    </row>
    <row r="1042" spans="3:16" ht="15" customHeight="1">
      <c r="C1042" s="7"/>
      <c r="D1042" s="2" t="s">
        <v>3</v>
      </c>
      <c r="E1042" s="2"/>
      <c r="F1042" s="2"/>
      <c r="M1042" s="2"/>
      <c r="N1042" s="17">
        <v>53</v>
      </c>
      <c r="O1042" s="18">
        <f t="shared" si="84"/>
        <v>3.3021806853582554</v>
      </c>
      <c r="P1042" s="18">
        <f t="shared" si="84"/>
        <v>3.371501272264631</v>
      </c>
    </row>
    <row r="1043" spans="3:16" ht="15" customHeight="1">
      <c r="C1043" s="7"/>
      <c r="D1043" s="2" t="s">
        <v>4</v>
      </c>
      <c r="E1043" s="2"/>
      <c r="F1043" s="2"/>
      <c r="M1043" s="2"/>
      <c r="N1043" s="17">
        <v>41</v>
      </c>
      <c r="O1043" s="18">
        <f t="shared" si="84"/>
        <v>2.554517133956386</v>
      </c>
      <c r="P1043" s="18">
        <f t="shared" si="84"/>
        <v>2.608142493638677</v>
      </c>
    </row>
    <row r="1044" spans="3:16" ht="15" customHeight="1">
      <c r="C1044" s="7"/>
      <c r="D1044" s="2" t="s">
        <v>5</v>
      </c>
      <c r="E1044" s="2"/>
      <c r="F1044" s="2"/>
      <c r="M1044" s="2"/>
      <c r="N1044" s="17">
        <v>23</v>
      </c>
      <c r="O1044" s="18">
        <f t="shared" si="84"/>
        <v>1.4330218068535825</v>
      </c>
      <c r="P1044" s="18">
        <f t="shared" si="84"/>
        <v>1.4631043256997456</v>
      </c>
    </row>
    <row r="1045" spans="3:16" ht="15" customHeight="1">
      <c r="C1045" s="7"/>
      <c r="D1045" s="2" t="s">
        <v>6</v>
      </c>
      <c r="E1045" s="2"/>
      <c r="F1045" s="2"/>
      <c r="M1045" s="2"/>
      <c r="N1045" s="17">
        <v>29</v>
      </c>
      <c r="O1045" s="18">
        <f t="shared" si="84"/>
        <v>1.8068535825545171</v>
      </c>
      <c r="P1045" s="18">
        <f t="shared" si="84"/>
        <v>1.8447837150127224</v>
      </c>
    </row>
    <row r="1046" spans="3:16" ht="15" customHeight="1">
      <c r="C1046" s="7"/>
      <c r="D1046" s="2" t="s">
        <v>7</v>
      </c>
      <c r="E1046" s="2"/>
      <c r="F1046" s="2"/>
      <c r="M1046" s="2"/>
      <c r="N1046" s="17">
        <v>30</v>
      </c>
      <c r="O1046" s="18">
        <f t="shared" si="84"/>
        <v>1.8691588785046727</v>
      </c>
      <c r="P1046" s="18">
        <f t="shared" si="84"/>
        <v>1.9083969465648856</v>
      </c>
    </row>
    <row r="1047" spans="3:16" ht="15" customHeight="1">
      <c r="C1047" s="7"/>
      <c r="D1047" s="2" t="s">
        <v>8</v>
      </c>
      <c r="E1047" s="2"/>
      <c r="F1047" s="2"/>
      <c r="M1047" s="2"/>
      <c r="N1047" s="17">
        <v>61</v>
      </c>
      <c r="O1047" s="18">
        <f t="shared" si="84"/>
        <v>3.8006230529595015</v>
      </c>
      <c r="P1047" s="18">
        <f t="shared" si="84"/>
        <v>3.880407124681934</v>
      </c>
    </row>
    <row r="1048" spans="3:16" ht="15" customHeight="1">
      <c r="C1048" s="7"/>
      <c r="D1048" s="2" t="s">
        <v>9</v>
      </c>
      <c r="E1048" s="2"/>
      <c r="F1048" s="2"/>
      <c r="M1048" s="2"/>
      <c r="N1048" s="17">
        <v>25</v>
      </c>
      <c r="O1048" s="18">
        <f t="shared" si="84"/>
        <v>1.557632398753894</v>
      </c>
      <c r="P1048" s="18">
        <f t="shared" si="84"/>
        <v>1.5903307888040712</v>
      </c>
    </row>
    <row r="1049" spans="3:16" ht="15" customHeight="1">
      <c r="C1049" s="7"/>
      <c r="D1049" s="2" t="s">
        <v>10</v>
      </c>
      <c r="E1049" s="2"/>
      <c r="F1049" s="2"/>
      <c r="M1049" s="2"/>
      <c r="N1049" s="17">
        <v>59</v>
      </c>
      <c r="O1049" s="18">
        <f t="shared" si="84"/>
        <v>3.67601246105919</v>
      </c>
      <c r="P1049" s="18">
        <f t="shared" si="84"/>
        <v>3.753180661577608</v>
      </c>
    </row>
    <row r="1050" spans="3:16" ht="15" customHeight="1">
      <c r="C1050" s="7"/>
      <c r="D1050" s="2" t="s">
        <v>11</v>
      </c>
      <c r="E1050" s="2"/>
      <c r="F1050" s="2"/>
      <c r="M1050" s="2"/>
      <c r="N1050" s="17">
        <v>19</v>
      </c>
      <c r="O1050" s="18">
        <f t="shared" si="84"/>
        <v>1.1838006230529596</v>
      </c>
      <c r="P1050" s="18">
        <f t="shared" si="84"/>
        <v>1.2086513994910941</v>
      </c>
    </row>
    <row r="1051" spans="3:16" ht="15" customHeight="1">
      <c r="C1051" s="7"/>
      <c r="D1051" s="2" t="s">
        <v>12</v>
      </c>
      <c r="E1051" s="2"/>
      <c r="F1051" s="2"/>
      <c r="M1051" s="2"/>
      <c r="N1051" s="17">
        <v>38</v>
      </c>
      <c r="O1051" s="18">
        <f t="shared" si="84"/>
        <v>2.3676012461059193</v>
      </c>
      <c r="P1051" s="18">
        <f t="shared" si="84"/>
        <v>2.4173027989821882</v>
      </c>
    </row>
    <row r="1052" spans="3:16" ht="15" customHeight="1">
      <c r="C1052" s="7"/>
      <c r="D1052" s="2" t="s">
        <v>13</v>
      </c>
      <c r="E1052" s="2"/>
      <c r="F1052" s="2"/>
      <c r="M1052" s="2"/>
      <c r="N1052" s="17">
        <v>13</v>
      </c>
      <c r="O1052" s="18">
        <f t="shared" si="84"/>
        <v>0.809968847352025</v>
      </c>
      <c r="P1052" s="18">
        <f t="shared" si="84"/>
        <v>0.826972010178117</v>
      </c>
    </row>
    <row r="1053" spans="3:16" ht="15" customHeight="1">
      <c r="C1053" s="7" t="s">
        <v>14</v>
      </c>
      <c r="D1053" s="2" t="s">
        <v>15</v>
      </c>
      <c r="E1053" s="2"/>
      <c r="F1053" s="2"/>
      <c r="M1053" s="2"/>
      <c r="N1053" s="17">
        <v>32</v>
      </c>
      <c r="O1053" s="18">
        <f t="shared" si="84"/>
        <v>1.9937694704049844</v>
      </c>
      <c r="P1053" s="18">
        <f t="shared" si="84"/>
        <v>2.035623409669211</v>
      </c>
    </row>
    <row r="1054" spans="3:16" ht="15" customHeight="1">
      <c r="C1054" s="7"/>
      <c r="D1054" s="2" t="s">
        <v>16</v>
      </c>
      <c r="E1054" s="2"/>
      <c r="F1054" s="2"/>
      <c r="M1054" s="2"/>
      <c r="N1054" s="17">
        <v>36</v>
      </c>
      <c r="O1054" s="18">
        <f t="shared" si="84"/>
        <v>2.2429906542056073</v>
      </c>
      <c r="P1054" s="18">
        <f t="shared" si="84"/>
        <v>2.2900763358778624</v>
      </c>
    </row>
    <row r="1055" spans="3:16" ht="15" customHeight="1">
      <c r="C1055" s="7"/>
      <c r="D1055" s="2" t="s">
        <v>17</v>
      </c>
      <c r="E1055" s="2"/>
      <c r="F1055" s="2"/>
      <c r="M1055" s="2"/>
      <c r="N1055" s="17">
        <v>0</v>
      </c>
      <c r="O1055" s="18">
        <f t="shared" si="84"/>
        <v>0</v>
      </c>
      <c r="P1055" s="18">
        <f t="shared" si="84"/>
        <v>0</v>
      </c>
    </row>
    <row r="1056" spans="3:16" ht="15" customHeight="1">
      <c r="C1056" s="7"/>
      <c r="D1056" s="2" t="s">
        <v>18</v>
      </c>
      <c r="E1056" s="2"/>
      <c r="F1056" s="2"/>
      <c r="M1056" s="2"/>
      <c r="N1056" s="17">
        <v>49</v>
      </c>
      <c r="O1056" s="18">
        <f t="shared" si="84"/>
        <v>3.0529595015576323</v>
      </c>
      <c r="P1056" s="18">
        <f t="shared" si="84"/>
        <v>3.11704834605598</v>
      </c>
    </row>
    <row r="1057" spans="3:16" ht="15" customHeight="1">
      <c r="C1057" s="7"/>
      <c r="D1057" s="2" t="s">
        <v>19</v>
      </c>
      <c r="E1057" s="2"/>
      <c r="F1057" s="2"/>
      <c r="M1057" s="2"/>
      <c r="N1057" s="17">
        <v>16</v>
      </c>
      <c r="O1057" s="18">
        <f t="shared" si="84"/>
        <v>0.9968847352024922</v>
      </c>
      <c r="P1057" s="18">
        <f t="shared" si="84"/>
        <v>1.0178117048346056</v>
      </c>
    </row>
    <row r="1058" spans="3:16" ht="15" customHeight="1">
      <c r="C1058" s="7"/>
      <c r="D1058" s="2" t="s">
        <v>20</v>
      </c>
      <c r="E1058" s="2"/>
      <c r="F1058" s="2"/>
      <c r="M1058" s="2"/>
      <c r="N1058" s="17">
        <v>9</v>
      </c>
      <c r="O1058" s="18">
        <f t="shared" si="84"/>
        <v>0.5607476635514018</v>
      </c>
      <c r="P1058" s="18">
        <f t="shared" si="84"/>
        <v>0.5725190839694656</v>
      </c>
    </row>
    <row r="1059" spans="3:16" ht="15" customHeight="1">
      <c r="C1059" s="7" t="s">
        <v>21</v>
      </c>
      <c r="D1059" s="2" t="s">
        <v>22</v>
      </c>
      <c r="E1059" s="2"/>
      <c r="F1059" s="2"/>
      <c r="M1059" s="2"/>
      <c r="N1059" s="17">
        <v>44</v>
      </c>
      <c r="O1059" s="18">
        <f t="shared" si="84"/>
        <v>2.7414330218068534</v>
      </c>
      <c r="P1059" s="18">
        <f t="shared" si="84"/>
        <v>2.7989821882951653</v>
      </c>
    </row>
    <row r="1060" spans="3:16" ht="15" customHeight="1">
      <c r="C1060" s="7"/>
      <c r="D1060" s="2" t="s">
        <v>23</v>
      </c>
      <c r="E1060" s="2"/>
      <c r="F1060" s="2"/>
      <c r="M1060" s="2"/>
      <c r="N1060" s="17">
        <v>19</v>
      </c>
      <c r="O1060" s="18">
        <f t="shared" si="84"/>
        <v>1.1838006230529596</v>
      </c>
      <c r="P1060" s="18">
        <f t="shared" si="84"/>
        <v>1.2086513994910941</v>
      </c>
    </row>
    <row r="1061" spans="3:16" ht="15" customHeight="1">
      <c r="C1061" s="7"/>
      <c r="D1061" s="2" t="s">
        <v>24</v>
      </c>
      <c r="E1061" s="2"/>
      <c r="F1061" s="2"/>
      <c r="M1061" s="2"/>
      <c r="N1061" s="17">
        <v>1</v>
      </c>
      <c r="O1061" s="18">
        <f t="shared" si="84"/>
        <v>0.06230529595015576</v>
      </c>
      <c r="P1061" s="18">
        <f t="shared" si="84"/>
        <v>0.06361323155216285</v>
      </c>
    </row>
    <row r="1062" spans="3:16" ht="15" customHeight="1">
      <c r="C1062" s="7"/>
      <c r="D1062" s="2" t="s">
        <v>25</v>
      </c>
      <c r="E1062" s="2"/>
      <c r="F1062" s="2"/>
      <c r="M1062" s="2"/>
      <c r="N1062" s="17">
        <v>0</v>
      </c>
      <c r="O1062" s="18">
        <f t="shared" si="84"/>
        <v>0</v>
      </c>
      <c r="P1062" s="18">
        <f t="shared" si="84"/>
        <v>0</v>
      </c>
    </row>
    <row r="1063" spans="3:16" ht="15" customHeight="1">
      <c r="C1063" s="7"/>
      <c r="D1063" s="2" t="s">
        <v>26</v>
      </c>
      <c r="E1063" s="2"/>
      <c r="F1063" s="2"/>
      <c r="M1063" s="2"/>
      <c r="N1063" s="17">
        <v>34</v>
      </c>
      <c r="O1063" s="18">
        <f t="shared" si="84"/>
        <v>2.1183800623052957</v>
      </c>
      <c r="P1063" s="18">
        <f t="shared" si="84"/>
        <v>2.1628498727735366</v>
      </c>
    </row>
    <row r="1064" spans="3:16" ht="15" customHeight="1">
      <c r="C1064" s="7"/>
      <c r="D1064" s="2" t="s">
        <v>27</v>
      </c>
      <c r="E1064" s="2"/>
      <c r="F1064" s="2"/>
      <c r="M1064" s="2"/>
      <c r="N1064" s="17">
        <v>72</v>
      </c>
      <c r="O1064" s="18">
        <f t="shared" si="84"/>
        <v>4.485981308411215</v>
      </c>
      <c r="P1064" s="18">
        <f t="shared" si="84"/>
        <v>4.580152671755725</v>
      </c>
    </row>
    <row r="1065" spans="3:16" ht="15" customHeight="1">
      <c r="C1065" s="7"/>
      <c r="D1065" s="2" t="s">
        <v>28</v>
      </c>
      <c r="E1065" s="2"/>
      <c r="F1065" s="2"/>
      <c r="M1065" s="2"/>
      <c r="N1065" s="17">
        <v>46</v>
      </c>
      <c r="O1065" s="18">
        <f t="shared" si="84"/>
        <v>2.866043613707165</v>
      </c>
      <c r="P1065" s="18">
        <f t="shared" si="84"/>
        <v>2.926208651399491</v>
      </c>
    </row>
    <row r="1066" spans="3:16" ht="15" customHeight="1">
      <c r="C1066" s="7"/>
      <c r="D1066" s="2" t="s">
        <v>29</v>
      </c>
      <c r="E1066" s="2"/>
      <c r="F1066" s="2"/>
      <c r="M1066" s="2"/>
      <c r="N1066" s="17">
        <v>17</v>
      </c>
      <c r="O1066" s="18">
        <f t="shared" si="84"/>
        <v>1.0591900311526479</v>
      </c>
      <c r="P1066" s="18">
        <f t="shared" si="84"/>
        <v>1.0814249363867683</v>
      </c>
    </row>
    <row r="1067" spans="3:16" ht="15" customHeight="1">
      <c r="C1067" s="7" t="s">
        <v>30</v>
      </c>
      <c r="D1067" s="2" t="s">
        <v>31</v>
      </c>
      <c r="E1067" s="2"/>
      <c r="F1067" s="2"/>
      <c r="M1067" s="2"/>
      <c r="N1067" s="17">
        <v>30</v>
      </c>
      <c r="O1067" s="18">
        <f t="shared" si="84"/>
        <v>1.8691588785046727</v>
      </c>
      <c r="P1067" s="18">
        <f t="shared" si="84"/>
        <v>1.9083969465648856</v>
      </c>
    </row>
    <row r="1068" spans="3:16" ht="15" customHeight="1">
      <c r="C1068" s="7"/>
      <c r="D1068" s="2" t="s">
        <v>32</v>
      </c>
      <c r="E1068" s="2"/>
      <c r="F1068" s="2"/>
      <c r="M1068" s="2"/>
      <c r="N1068" s="17">
        <v>30</v>
      </c>
      <c r="O1068" s="18">
        <f t="shared" si="84"/>
        <v>1.8691588785046727</v>
      </c>
      <c r="P1068" s="18">
        <f t="shared" si="84"/>
        <v>1.9083969465648856</v>
      </c>
    </row>
    <row r="1069" spans="3:16" ht="15" customHeight="1">
      <c r="C1069" s="7"/>
      <c r="D1069" s="2" t="s">
        <v>33</v>
      </c>
      <c r="E1069" s="2"/>
      <c r="F1069" s="2"/>
      <c r="M1069" s="2"/>
      <c r="N1069" s="17">
        <v>51</v>
      </c>
      <c r="O1069" s="18">
        <f t="shared" si="84"/>
        <v>3.177570093457944</v>
      </c>
      <c r="P1069" s="18">
        <f t="shared" si="84"/>
        <v>3.2442748091603053</v>
      </c>
    </row>
    <row r="1070" spans="3:16" ht="15" customHeight="1">
      <c r="C1070" s="7"/>
      <c r="D1070" s="2" t="s">
        <v>34</v>
      </c>
      <c r="E1070" s="2"/>
      <c r="F1070" s="2"/>
      <c r="M1070" s="2"/>
      <c r="N1070" s="17">
        <v>27</v>
      </c>
      <c r="O1070" s="18">
        <f t="shared" si="84"/>
        <v>1.6822429906542056</v>
      </c>
      <c r="P1070" s="18">
        <f t="shared" si="84"/>
        <v>1.717557251908397</v>
      </c>
    </row>
    <row r="1071" spans="3:16" ht="15" customHeight="1">
      <c r="C1071" s="7" t="s">
        <v>35</v>
      </c>
      <c r="D1071" s="2" t="s">
        <v>36</v>
      </c>
      <c r="E1071" s="2"/>
      <c r="F1071" s="2"/>
      <c r="M1071" s="2"/>
      <c r="N1071" s="17">
        <v>45</v>
      </c>
      <c r="O1071" s="18">
        <f t="shared" si="84"/>
        <v>2.803738317757009</v>
      </c>
      <c r="P1071" s="18">
        <f t="shared" si="84"/>
        <v>2.8625954198473282</v>
      </c>
    </row>
    <row r="1072" spans="3:16" ht="15" customHeight="1">
      <c r="C1072" s="7"/>
      <c r="D1072" s="2" t="s">
        <v>37</v>
      </c>
      <c r="E1072" s="2"/>
      <c r="F1072" s="2"/>
      <c r="M1072" s="2"/>
      <c r="N1072" s="17">
        <v>58</v>
      </c>
      <c r="O1072" s="18">
        <f t="shared" si="84"/>
        <v>3.6137071651090342</v>
      </c>
      <c r="P1072" s="18">
        <f t="shared" si="84"/>
        <v>3.689567430025445</v>
      </c>
    </row>
    <row r="1073" spans="3:16" ht="15" customHeight="1">
      <c r="C1073" s="7"/>
      <c r="D1073" s="2" t="s">
        <v>38</v>
      </c>
      <c r="E1073" s="2"/>
      <c r="F1073" s="2"/>
      <c r="M1073" s="2"/>
      <c r="N1073" s="17">
        <v>0</v>
      </c>
      <c r="O1073" s="18">
        <f t="shared" si="84"/>
        <v>0</v>
      </c>
      <c r="P1073" s="18">
        <f t="shared" si="84"/>
        <v>0</v>
      </c>
    </row>
    <row r="1074" spans="3:16" ht="15" customHeight="1">
      <c r="C1074" s="7" t="s">
        <v>39</v>
      </c>
      <c r="D1074" s="2" t="s">
        <v>40</v>
      </c>
      <c r="E1074" s="2"/>
      <c r="F1074" s="2"/>
      <c r="M1074" s="2"/>
      <c r="N1074" s="17">
        <v>89</v>
      </c>
      <c r="O1074" s="18">
        <f t="shared" si="84"/>
        <v>5.545171339563863</v>
      </c>
      <c r="P1074" s="18">
        <f t="shared" si="84"/>
        <v>5.661577608142494</v>
      </c>
    </row>
    <row r="1075" spans="3:16" ht="15" customHeight="1">
      <c r="C1075" s="7" t="s">
        <v>41</v>
      </c>
      <c r="D1075" s="2" t="s">
        <v>42</v>
      </c>
      <c r="E1075" s="2"/>
      <c r="F1075" s="2"/>
      <c r="M1075" s="2"/>
      <c r="N1075" s="17">
        <v>26</v>
      </c>
      <c r="O1075" s="18">
        <f t="shared" si="84"/>
        <v>1.61993769470405</v>
      </c>
      <c r="P1075" s="18">
        <f t="shared" si="84"/>
        <v>1.653944020356234</v>
      </c>
    </row>
    <row r="1076" spans="3:16" ht="15" customHeight="1">
      <c r="C1076" s="7"/>
      <c r="D1076" s="2" t="s">
        <v>43</v>
      </c>
      <c r="E1076" s="2"/>
      <c r="F1076" s="2"/>
      <c r="M1076" s="2"/>
      <c r="N1076" s="17">
        <v>6</v>
      </c>
      <c r="O1076" s="18">
        <f t="shared" si="84"/>
        <v>0.3738317757009346</v>
      </c>
      <c r="P1076" s="18">
        <f t="shared" si="84"/>
        <v>0.38167938931297707</v>
      </c>
    </row>
    <row r="1077" spans="3:16" ht="15" customHeight="1">
      <c r="C1077" s="7"/>
      <c r="D1077" s="2" t="s">
        <v>44</v>
      </c>
      <c r="E1077" s="2"/>
      <c r="F1077" s="2"/>
      <c r="M1077" s="2"/>
      <c r="N1077" s="17">
        <v>21</v>
      </c>
      <c r="O1077" s="18">
        <f t="shared" si="84"/>
        <v>1.3084112149532712</v>
      </c>
      <c r="P1077" s="18">
        <f t="shared" si="84"/>
        <v>1.3358778625954197</v>
      </c>
    </row>
    <row r="1078" spans="3:16" ht="15" customHeight="1">
      <c r="C1078" s="7"/>
      <c r="D1078" s="2" t="s">
        <v>45</v>
      </c>
      <c r="E1078" s="2"/>
      <c r="F1078" s="2"/>
      <c r="M1078" s="2"/>
      <c r="N1078" s="17">
        <v>0</v>
      </c>
      <c r="O1078" s="18">
        <f t="shared" si="84"/>
        <v>0</v>
      </c>
      <c r="P1078" s="18">
        <f t="shared" si="84"/>
        <v>0</v>
      </c>
    </row>
    <row r="1079" spans="3:16" ht="15" customHeight="1">
      <c r="C1079" s="7"/>
      <c r="D1079" s="2" t="s">
        <v>46</v>
      </c>
      <c r="E1079" s="2"/>
      <c r="F1079" s="2"/>
      <c r="M1079" s="2"/>
      <c r="N1079" s="17">
        <v>21</v>
      </c>
      <c r="O1079" s="18">
        <f t="shared" si="84"/>
        <v>1.3084112149532712</v>
      </c>
      <c r="P1079" s="18">
        <f t="shared" si="84"/>
        <v>1.3358778625954197</v>
      </c>
    </row>
    <row r="1080" spans="3:16" ht="15" customHeight="1">
      <c r="C1080" s="7"/>
      <c r="D1080" s="2" t="s">
        <v>47</v>
      </c>
      <c r="E1080" s="2"/>
      <c r="F1080" s="2"/>
      <c r="M1080" s="2"/>
      <c r="N1080" s="17">
        <v>10</v>
      </c>
      <c r="O1080" s="18">
        <f t="shared" si="84"/>
        <v>0.6230529595015576</v>
      </c>
      <c r="P1080" s="18">
        <f t="shared" si="84"/>
        <v>0.6361323155216284</v>
      </c>
    </row>
    <row r="1081" spans="3:16" ht="15" customHeight="1">
      <c r="C1081" s="7"/>
      <c r="D1081" s="2" t="s">
        <v>48</v>
      </c>
      <c r="E1081" s="2"/>
      <c r="F1081" s="2"/>
      <c r="M1081" s="2"/>
      <c r="N1081" s="17">
        <v>12</v>
      </c>
      <c r="O1081" s="18">
        <f t="shared" si="84"/>
        <v>0.7476635514018692</v>
      </c>
      <c r="P1081" s="18">
        <f t="shared" si="84"/>
        <v>0.7633587786259541</v>
      </c>
    </row>
    <row r="1082" spans="3:16" ht="15" customHeight="1">
      <c r="C1082" s="7" t="s">
        <v>49</v>
      </c>
      <c r="D1082" s="2" t="s">
        <v>50</v>
      </c>
      <c r="E1082" s="2"/>
      <c r="F1082" s="2"/>
      <c r="M1082" s="2"/>
      <c r="N1082" s="17">
        <v>16</v>
      </c>
      <c r="O1082" s="18">
        <f t="shared" si="84"/>
        <v>0.9968847352024922</v>
      </c>
      <c r="P1082" s="18">
        <f t="shared" si="84"/>
        <v>1.0178117048346056</v>
      </c>
    </row>
    <row r="1083" spans="3:16" ht="15" customHeight="1">
      <c r="C1083" s="10" t="s">
        <v>72</v>
      </c>
      <c r="D1083" s="11"/>
      <c r="E1083" s="11"/>
      <c r="F1083" s="11"/>
      <c r="G1083" s="11"/>
      <c r="H1083" s="11"/>
      <c r="I1083" s="11"/>
      <c r="J1083" s="11"/>
      <c r="K1083" s="11"/>
      <c r="L1083" s="11"/>
      <c r="M1083" s="11"/>
      <c r="N1083" s="19">
        <v>33</v>
      </c>
      <c r="O1083" s="20">
        <f t="shared" si="84"/>
        <v>2.0560747663551404</v>
      </c>
      <c r="P1083" s="21" t="s">
        <v>51</v>
      </c>
    </row>
    <row r="1084" spans="3:16" ht="15" customHeight="1">
      <c r="C1084" s="22" t="s">
        <v>74</v>
      </c>
      <c r="D1084" s="23"/>
      <c r="E1084" s="23"/>
      <c r="F1084" s="23"/>
      <c r="G1084" s="23"/>
      <c r="H1084" s="23"/>
      <c r="I1084" s="23"/>
      <c r="J1084" s="23"/>
      <c r="K1084" s="23"/>
      <c r="L1084" s="23"/>
      <c r="M1084" s="36"/>
      <c r="N1084" s="24">
        <f>SUM(N1036:N1083)</f>
        <v>1612</v>
      </c>
      <c r="O1084" s="25" t="str">
        <f>IF(SUM(O1036:O1083)&gt;100,"－",SUM(O1036:O1083))</f>
        <v>－</v>
      </c>
      <c r="P1084" s="25" t="str">
        <f>IF(SUM(P1036:P1083)&gt;100,"－",SUM(P1036:P1083))</f>
        <v>－</v>
      </c>
    </row>
    <row r="1085" spans="3:16" ht="15" customHeight="1">
      <c r="C1085" s="30"/>
      <c r="D1085" s="30"/>
      <c r="E1085" s="30"/>
      <c r="F1085" s="30"/>
      <c r="G1085" s="30"/>
      <c r="H1085" s="30"/>
      <c r="I1085" s="30"/>
      <c r="J1085" s="30"/>
      <c r="K1085" s="30"/>
      <c r="L1085" s="30"/>
      <c r="M1085" s="30"/>
      <c r="N1085" s="31"/>
      <c r="O1085" s="32"/>
      <c r="P1085" s="32"/>
    </row>
    <row r="1086" spans="3:16" ht="15" customHeight="1">
      <c r="C1086" s="78" t="s">
        <v>634</v>
      </c>
      <c r="D1086" s="30"/>
      <c r="E1086" s="30"/>
      <c r="F1086" s="30"/>
      <c r="G1086" s="30"/>
      <c r="H1086" s="30"/>
      <c r="I1086" s="30"/>
      <c r="J1086" s="30"/>
      <c r="K1086" s="30"/>
      <c r="L1086" s="30"/>
      <c r="M1086" s="30"/>
      <c r="N1086" s="31"/>
      <c r="O1086" s="32"/>
      <c r="P1086" s="32"/>
    </row>
    <row r="1087" spans="3:16" ht="15" customHeight="1">
      <c r="C1087" s="4"/>
      <c r="D1087" s="5"/>
      <c r="E1087" s="5"/>
      <c r="F1087" s="5"/>
      <c r="G1087" s="5"/>
      <c r="H1087" s="5"/>
      <c r="I1087" s="5"/>
      <c r="J1087" s="5"/>
      <c r="K1087" s="5"/>
      <c r="L1087" s="5"/>
      <c r="M1087" s="33"/>
      <c r="N1087" s="6" t="s">
        <v>56</v>
      </c>
      <c r="O1087" s="6" t="s">
        <v>57</v>
      </c>
      <c r="P1087" s="6" t="s">
        <v>57</v>
      </c>
    </row>
    <row r="1088" spans="3:16" ht="15" customHeight="1">
      <c r="C1088" s="7"/>
      <c r="D1088" s="2"/>
      <c r="E1088" s="2"/>
      <c r="F1088" s="2"/>
      <c r="M1088" s="34"/>
      <c r="N1088" s="8"/>
      <c r="O1088" s="8"/>
      <c r="P1088" s="9" t="s">
        <v>621</v>
      </c>
    </row>
    <row r="1089" spans="3:16" ht="15" customHeight="1">
      <c r="C1089" s="10"/>
      <c r="D1089" s="11"/>
      <c r="E1089" s="11"/>
      <c r="F1089" s="11"/>
      <c r="G1089" s="11"/>
      <c r="H1089" s="11"/>
      <c r="I1089" s="11"/>
      <c r="J1089" s="11"/>
      <c r="K1089" s="11"/>
      <c r="L1089" s="11"/>
      <c r="M1089" s="35"/>
      <c r="N1089" s="12"/>
      <c r="O1089" s="46">
        <f>'[1]単純集計'!$O$8</f>
        <v>1605</v>
      </c>
      <c r="P1089" s="46">
        <f>O1089-N1102</f>
        <v>1572</v>
      </c>
    </row>
    <row r="1090" spans="3:16" ht="15" customHeight="1">
      <c r="C1090" s="7" t="s">
        <v>622</v>
      </c>
      <c r="D1090" s="2"/>
      <c r="E1090" s="2"/>
      <c r="F1090" s="2"/>
      <c r="M1090" s="2"/>
      <c r="N1090" s="75">
        <f>N1051+N1057+N1058+N1076</f>
        <v>69</v>
      </c>
      <c r="O1090" s="15">
        <f>$N1090/O$1089*100</f>
        <v>4.299065420560748</v>
      </c>
      <c r="P1090" s="15">
        <f>$N1090/P$1089*100</f>
        <v>4.3893129770992365</v>
      </c>
    </row>
    <row r="1091" spans="3:16" ht="15" customHeight="1">
      <c r="C1091" s="7" t="s">
        <v>623</v>
      </c>
      <c r="D1091" s="2"/>
      <c r="E1091" s="2"/>
      <c r="F1091" s="2"/>
      <c r="M1091" s="2"/>
      <c r="N1091" s="76">
        <f>N1056+N1061+N1067+N1073</f>
        <v>80</v>
      </c>
      <c r="O1091" s="18">
        <f aca="true" t="shared" si="85" ref="O1091:O1102">$N1091/O$1089*100</f>
        <v>4.984423676012461</v>
      </c>
      <c r="P1091" s="18">
        <f aca="true" t="shared" si="86" ref="P1091:P1101">$N1091/P$1089*100</f>
        <v>5.089058524173027</v>
      </c>
    </row>
    <row r="1092" spans="3:16" ht="15" customHeight="1">
      <c r="C1092" s="7" t="s">
        <v>624</v>
      </c>
      <c r="D1092" s="2"/>
      <c r="E1092" s="2"/>
      <c r="F1092" s="2"/>
      <c r="M1092" s="2"/>
      <c r="N1092" s="76">
        <f>N1040</f>
        <v>70</v>
      </c>
      <c r="O1092" s="18">
        <f t="shared" si="85"/>
        <v>4.361370716510903</v>
      </c>
      <c r="P1092" s="18">
        <f t="shared" si="86"/>
        <v>4.4529262086514</v>
      </c>
    </row>
    <row r="1093" spans="3:16" ht="15" customHeight="1">
      <c r="C1093" s="7" t="s">
        <v>625</v>
      </c>
      <c r="D1093" s="2"/>
      <c r="E1093" s="2"/>
      <c r="F1093" s="2"/>
      <c r="M1093" s="2"/>
      <c r="N1093" s="76">
        <f>N1053+N1055+N1077+N1079</f>
        <v>74</v>
      </c>
      <c r="O1093" s="18">
        <f t="shared" si="85"/>
        <v>4.610591900311527</v>
      </c>
      <c r="P1093" s="18">
        <f t="shared" si="86"/>
        <v>4.707379134860051</v>
      </c>
    </row>
    <row r="1094" spans="3:16" ht="15" customHeight="1">
      <c r="C1094" s="7" t="s">
        <v>626</v>
      </c>
      <c r="D1094" s="2"/>
      <c r="E1094" s="2"/>
      <c r="F1094" s="2"/>
      <c r="M1094" s="2"/>
      <c r="N1094" s="76">
        <f>N1045+N1062+N1069+N1074</f>
        <v>169</v>
      </c>
      <c r="O1094" s="18">
        <f t="shared" si="85"/>
        <v>10.529595015576323</v>
      </c>
      <c r="P1094" s="18">
        <f t="shared" si="86"/>
        <v>10.750636132315522</v>
      </c>
    </row>
    <row r="1095" spans="3:16" ht="15" customHeight="1">
      <c r="C1095" s="7" t="s">
        <v>627</v>
      </c>
      <c r="D1095" s="2"/>
      <c r="E1095" s="2"/>
      <c r="F1095" s="2"/>
      <c r="M1095" s="2"/>
      <c r="N1095" s="76">
        <f>N1037+N1050+N1052+N1054+N1068+N1075</f>
        <v>155</v>
      </c>
      <c r="O1095" s="18">
        <f t="shared" si="85"/>
        <v>9.657320872274143</v>
      </c>
      <c r="P1095" s="18">
        <f t="shared" si="86"/>
        <v>9.860050890585242</v>
      </c>
    </row>
    <row r="1096" spans="3:16" ht="15" customHeight="1">
      <c r="C1096" s="7" t="s">
        <v>628</v>
      </c>
      <c r="D1096" s="2"/>
      <c r="E1096" s="2"/>
      <c r="F1096" s="2"/>
      <c r="M1096" s="2"/>
      <c r="N1096" s="76">
        <f>N1036+N1059+N1060+N1063+N1070+N1082</f>
        <v>204</v>
      </c>
      <c r="O1096" s="18">
        <f t="shared" si="85"/>
        <v>12.710280373831775</v>
      </c>
      <c r="P1096" s="18">
        <f t="shared" si="86"/>
        <v>12.977099236641221</v>
      </c>
    </row>
    <row r="1097" spans="3:16" ht="15" customHeight="1">
      <c r="C1097" s="7" t="s">
        <v>629</v>
      </c>
      <c r="D1097" s="2"/>
      <c r="E1097" s="2"/>
      <c r="F1097" s="2"/>
      <c r="M1097" s="2"/>
      <c r="N1097" s="76">
        <f>N1066+N1071+N1072+N1078</f>
        <v>120</v>
      </c>
      <c r="O1097" s="18">
        <f t="shared" si="85"/>
        <v>7.476635514018691</v>
      </c>
      <c r="P1097" s="18">
        <f t="shared" si="86"/>
        <v>7.633587786259542</v>
      </c>
    </row>
    <row r="1098" spans="3:16" ht="15" customHeight="1">
      <c r="C1098" s="7" t="s">
        <v>630</v>
      </c>
      <c r="D1098" s="2"/>
      <c r="E1098" s="2"/>
      <c r="F1098" s="2"/>
      <c r="M1098" s="2"/>
      <c r="N1098" s="76">
        <f>N1038+N1042+N1043+N1046+N1064+N1080</f>
        <v>303</v>
      </c>
      <c r="O1098" s="18">
        <f t="shared" si="85"/>
        <v>18.878504672897193</v>
      </c>
      <c r="P1098" s="18">
        <f t="shared" si="86"/>
        <v>19.27480916030534</v>
      </c>
    </row>
    <row r="1099" spans="3:16" ht="15" customHeight="1">
      <c r="C1099" s="7" t="s">
        <v>631</v>
      </c>
      <c r="D1099" s="2"/>
      <c r="E1099" s="2"/>
      <c r="F1099" s="2"/>
      <c r="M1099" s="2"/>
      <c r="N1099" s="76">
        <f>N1039+N1047+N1048+N1049</f>
        <v>180</v>
      </c>
      <c r="O1099" s="18">
        <f t="shared" si="85"/>
        <v>11.214953271028037</v>
      </c>
      <c r="P1099" s="18">
        <f t="shared" si="86"/>
        <v>11.450381679389313</v>
      </c>
    </row>
    <row r="1100" spans="3:16" ht="15" customHeight="1">
      <c r="C1100" s="7" t="s">
        <v>632</v>
      </c>
      <c r="D1100" s="2"/>
      <c r="E1100" s="2"/>
      <c r="F1100" s="2"/>
      <c r="M1100" s="2"/>
      <c r="N1100" s="76">
        <f>N1044+N1065+N1081</f>
        <v>81</v>
      </c>
      <c r="O1100" s="18">
        <f t="shared" si="85"/>
        <v>5.046728971962617</v>
      </c>
      <c r="P1100" s="18">
        <f t="shared" si="86"/>
        <v>5.152671755725191</v>
      </c>
    </row>
    <row r="1101" spans="3:16" ht="15" customHeight="1">
      <c r="C1101" s="7" t="s">
        <v>633</v>
      </c>
      <c r="D1101" s="2"/>
      <c r="E1101" s="2"/>
      <c r="F1101" s="2"/>
      <c r="M1101" s="2"/>
      <c r="N1101" s="76">
        <f>N1041</f>
        <v>74</v>
      </c>
      <c r="O1101" s="18">
        <f t="shared" si="85"/>
        <v>4.610591900311527</v>
      </c>
      <c r="P1101" s="18">
        <f t="shared" si="86"/>
        <v>4.707379134860051</v>
      </c>
    </row>
    <row r="1102" spans="3:16" ht="15" customHeight="1">
      <c r="C1102" s="10" t="s">
        <v>72</v>
      </c>
      <c r="D1102" s="11"/>
      <c r="E1102" s="11"/>
      <c r="F1102" s="11"/>
      <c r="G1102" s="11"/>
      <c r="H1102" s="11"/>
      <c r="I1102" s="11"/>
      <c r="J1102" s="11"/>
      <c r="K1102" s="11"/>
      <c r="L1102" s="11"/>
      <c r="M1102" s="11"/>
      <c r="N1102" s="77">
        <f>N1083</f>
        <v>33</v>
      </c>
      <c r="O1102" s="20">
        <f t="shared" si="85"/>
        <v>2.0560747663551404</v>
      </c>
      <c r="P1102" s="37" t="s">
        <v>456</v>
      </c>
    </row>
    <row r="1103" spans="3:16" ht="15" customHeight="1">
      <c r="C1103" s="22" t="s">
        <v>74</v>
      </c>
      <c r="D1103" s="23"/>
      <c r="E1103" s="23"/>
      <c r="F1103" s="23"/>
      <c r="G1103" s="23"/>
      <c r="H1103" s="23"/>
      <c r="I1103" s="23"/>
      <c r="J1103" s="23"/>
      <c r="K1103" s="23"/>
      <c r="L1103" s="23"/>
      <c r="M1103" s="36"/>
      <c r="N1103" s="24">
        <f>SUM(N1090:N1102)</f>
        <v>1612</v>
      </c>
      <c r="O1103" s="37" t="str">
        <f>IF(SUM(O1090:O1102)&gt;100,"－",SUM(O1090:O1102))</f>
        <v>－</v>
      </c>
      <c r="P1103" s="37" t="str">
        <f>IF(SUM(P1090:P1102)&gt;100,"－",SUM(P1090:P1102))</f>
        <v>－</v>
      </c>
    </row>
    <row r="1108" spans="4:12" ht="15" customHeight="1">
      <c r="D1108" s="2"/>
      <c r="E1108" s="2"/>
      <c r="F1108" s="2"/>
      <c r="G1108" s="1"/>
      <c r="H1108" s="1"/>
      <c r="I1108" s="1"/>
      <c r="J1108" s="1"/>
      <c r="K1108" s="1"/>
      <c r="L1108" s="1"/>
    </row>
  </sheetData>
  <sheetProtection/>
  <mergeCells count="1">
    <mergeCell ref="C381:O381"/>
  </mergeCells>
  <printOptions/>
  <pageMargins left="0.5905511811023623" right="0.5905511811023623" top="0.7874015748031497" bottom="0.7874015748031497" header="0.5118110236220472" footer="0.5118110236220472"/>
  <pageSetup horizontalDpi="300" verticalDpi="300" orientation="portrait" paperSize="9" scale="95" r:id="rId1"/>
  <headerFooter alignWithMargins="0">
    <oddFooter>&amp;C1</oddFooter>
  </headerFooter>
  <rowBreaks count="21" manualBreakCount="21">
    <brk id="53" min="1" max="16" man="1"/>
    <brk id="98" min="1" max="16" man="1"/>
    <brk id="144" min="1" max="16" man="1"/>
    <brk id="195" min="1" max="16" man="1"/>
    <brk id="243" min="1" max="16" man="1"/>
    <brk id="288" min="1" max="16" man="1"/>
    <brk id="333" min="1" max="16" man="1"/>
    <brk id="379" min="1" max="16" man="1"/>
    <brk id="445" min="1" max="16" man="1"/>
    <brk id="507" min="1" max="16" man="1"/>
    <brk id="551" min="1" max="16" man="1"/>
    <brk id="600" min="1" max="16" man="1"/>
    <brk id="652" min="1" max="16" man="1"/>
    <brk id="697" min="1" max="16" man="1"/>
    <brk id="750" min="1" max="16" man="1"/>
    <brk id="804" min="1" max="16" man="1"/>
    <brk id="879" min="1" max="16" man="1"/>
    <brk id="932" min="1" max="16" man="1"/>
    <brk id="989" min="1" max="16" man="1"/>
    <brk id="1031" min="1" max="16" man="1"/>
    <brk id="1085"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代表：地福　由紀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アトリエ福</dc:creator>
  <cp:keywords/>
  <dc:description/>
  <cp:lastModifiedBy>尾末　悠子（青葉区区政推進課）</cp:lastModifiedBy>
  <cp:lastPrinted>2011-07-12T05:54:31Z</cp:lastPrinted>
  <dcterms:created xsi:type="dcterms:W3CDTF">2011-07-12T01:31:07Z</dcterms:created>
  <dcterms:modified xsi:type="dcterms:W3CDTF">2013-11-19T04:16:40Z</dcterms:modified>
  <cp:category/>
  <cp:version/>
  <cp:contentType/>
  <cp:contentStatus/>
</cp:coreProperties>
</file>